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6\28_апреля_2016\Совет_28_апреля\Костарева_за_2015_бюджет\"/>
    </mc:Choice>
  </mc:AlternateContent>
  <bookViews>
    <workbookView xWindow="0" yWindow="0" windowWidth="21600" windowHeight="10425" tabRatio="580"/>
  </bookViews>
  <sheets>
    <sheet name="расходы по ВР" sheetId="1" r:id="rId1"/>
  </sheets>
  <definedNames>
    <definedName name="_xlnm._FilterDatabase" localSheetId="0" hidden="1">'расходы по ВР'!$A$8:$J$170</definedName>
  </definedNames>
  <calcPr calcId="152511"/>
</workbook>
</file>

<file path=xl/calcChain.xml><?xml version="1.0" encoding="utf-8"?>
<calcChain xmlns="http://schemas.openxmlformats.org/spreadsheetml/2006/main">
  <c r="I23" i="1" l="1"/>
  <c r="H23" i="1"/>
  <c r="H22" i="1" s="1"/>
  <c r="J86" i="1"/>
  <c r="I47" i="1"/>
  <c r="H47" i="1"/>
  <c r="I39" i="1"/>
  <c r="H39" i="1"/>
  <c r="I35" i="1"/>
  <c r="H35" i="1"/>
  <c r="I164" i="1"/>
  <c r="J164" i="1" s="1"/>
  <c r="I166" i="1"/>
  <c r="J165" i="1"/>
  <c r="H164" i="1"/>
  <c r="H163" i="1" s="1"/>
  <c r="H162" i="1" s="1"/>
  <c r="I49" i="1"/>
  <c r="I51" i="1"/>
  <c r="I33" i="1"/>
  <c r="I32" i="1" s="1"/>
  <c r="I37" i="1"/>
  <c r="I41" i="1"/>
  <c r="I43" i="1"/>
  <c r="I45" i="1"/>
  <c r="I53" i="1"/>
  <c r="I55" i="1"/>
  <c r="H166" i="1"/>
  <c r="J58" i="1"/>
  <c r="J57" i="1"/>
  <c r="J56" i="1"/>
  <c r="H55" i="1"/>
  <c r="J55" i="1"/>
  <c r="H33" i="1"/>
  <c r="H37" i="1"/>
  <c r="H32" i="1" s="1"/>
  <c r="H41" i="1"/>
  <c r="H43" i="1"/>
  <c r="H45" i="1"/>
  <c r="H49" i="1"/>
  <c r="H51" i="1"/>
  <c r="H53" i="1"/>
  <c r="H12" i="1"/>
  <c r="H11" i="1" s="1"/>
  <c r="H10" i="1" s="1"/>
  <c r="H9" i="1" s="1"/>
  <c r="H15" i="1"/>
  <c r="H17" i="1"/>
  <c r="H14" i="1"/>
  <c r="I12" i="1"/>
  <c r="I11" i="1" s="1"/>
  <c r="I15" i="1"/>
  <c r="J15" i="1" s="1"/>
  <c r="I17" i="1"/>
  <c r="J17" i="1" s="1"/>
  <c r="J13" i="1"/>
  <c r="J16" i="1"/>
  <c r="J18" i="1"/>
  <c r="J19" i="1"/>
  <c r="H27" i="1"/>
  <c r="H30" i="1"/>
  <c r="H29" i="1" s="1"/>
  <c r="J29" i="1" s="1"/>
  <c r="H61" i="1"/>
  <c r="H63" i="1"/>
  <c r="H60" i="1" s="1"/>
  <c r="H59" i="1" s="1"/>
  <c r="H67" i="1"/>
  <c r="H66" i="1"/>
  <c r="H65" i="1" s="1"/>
  <c r="H70" i="1"/>
  <c r="H69" i="1"/>
  <c r="H73" i="1"/>
  <c r="H72" i="1"/>
  <c r="H77" i="1"/>
  <c r="H76" i="1" s="1"/>
  <c r="H75" i="1" s="1"/>
  <c r="H80" i="1"/>
  <c r="H84" i="1"/>
  <c r="J84" i="1" s="1"/>
  <c r="H87" i="1"/>
  <c r="H89" i="1"/>
  <c r="H91" i="1"/>
  <c r="H93" i="1"/>
  <c r="J93" i="1" s="1"/>
  <c r="H95" i="1"/>
  <c r="H97" i="1"/>
  <c r="H100" i="1"/>
  <c r="H102" i="1"/>
  <c r="H105" i="1"/>
  <c r="H108" i="1"/>
  <c r="H82" i="1"/>
  <c r="H110" i="1"/>
  <c r="H114" i="1"/>
  <c r="H113" i="1"/>
  <c r="H112" i="1" s="1"/>
  <c r="H118" i="1"/>
  <c r="H117" i="1" s="1"/>
  <c r="H116" i="1" s="1"/>
  <c r="H121" i="1"/>
  <c r="J121" i="1" s="1"/>
  <c r="H123" i="1"/>
  <c r="H125" i="1"/>
  <c r="H127" i="1"/>
  <c r="H120" i="1"/>
  <c r="H131" i="1"/>
  <c r="J131" i="1" s="1"/>
  <c r="H134" i="1"/>
  <c r="H136" i="1"/>
  <c r="H130" i="1" s="1"/>
  <c r="H129" i="1" s="1"/>
  <c r="H138" i="1"/>
  <c r="H142" i="1"/>
  <c r="H141" i="1" s="1"/>
  <c r="H145" i="1"/>
  <c r="H144" i="1" s="1"/>
  <c r="H148" i="1"/>
  <c r="H150" i="1"/>
  <c r="H156" i="1"/>
  <c r="H154" i="1"/>
  <c r="H153" i="1" s="1"/>
  <c r="H152" i="1" s="1"/>
  <c r="H160" i="1"/>
  <c r="H159" i="1" s="1"/>
  <c r="I27" i="1"/>
  <c r="I22" i="1"/>
  <c r="I21" i="1" s="1"/>
  <c r="I30" i="1"/>
  <c r="I29" i="1"/>
  <c r="I61" i="1"/>
  <c r="I60" i="1" s="1"/>
  <c r="I63" i="1"/>
  <c r="I67" i="1"/>
  <c r="I66" i="1" s="1"/>
  <c r="I70" i="1"/>
  <c r="I69" i="1" s="1"/>
  <c r="J69" i="1" s="1"/>
  <c r="I73" i="1"/>
  <c r="I72" i="1" s="1"/>
  <c r="J72" i="1" s="1"/>
  <c r="I77" i="1"/>
  <c r="I80" i="1"/>
  <c r="J80" i="1" s="1"/>
  <c r="I84" i="1"/>
  <c r="I87" i="1"/>
  <c r="J87" i="1" s="1"/>
  <c r="I89" i="1"/>
  <c r="I91" i="1"/>
  <c r="J91" i="1" s="1"/>
  <c r="I93" i="1"/>
  <c r="I95" i="1"/>
  <c r="J95" i="1" s="1"/>
  <c r="I97" i="1"/>
  <c r="I100" i="1"/>
  <c r="I102" i="1"/>
  <c r="I105" i="1"/>
  <c r="I108" i="1"/>
  <c r="I82" i="1"/>
  <c r="J82" i="1" s="1"/>
  <c r="I110" i="1"/>
  <c r="I114" i="1"/>
  <c r="I113" i="1" s="1"/>
  <c r="I118" i="1"/>
  <c r="I117" i="1"/>
  <c r="J117" i="1" s="1"/>
  <c r="I121" i="1"/>
  <c r="I123" i="1"/>
  <c r="J123" i="1" s="1"/>
  <c r="I125" i="1"/>
  <c r="I127" i="1"/>
  <c r="J127" i="1" s="1"/>
  <c r="I131" i="1"/>
  <c r="I134" i="1"/>
  <c r="I130" i="1" s="1"/>
  <c r="I136" i="1"/>
  <c r="I138" i="1"/>
  <c r="I142" i="1"/>
  <c r="I141" i="1"/>
  <c r="I145" i="1"/>
  <c r="I148" i="1"/>
  <c r="I144" i="1" s="1"/>
  <c r="J144" i="1" s="1"/>
  <c r="I150" i="1"/>
  <c r="I156" i="1"/>
  <c r="I153" i="1" s="1"/>
  <c r="I154" i="1"/>
  <c r="I160" i="1"/>
  <c r="I159" i="1"/>
  <c r="J159" i="1" s="1"/>
  <c r="J24" i="1"/>
  <c r="J25" i="1"/>
  <c r="J27" i="1"/>
  <c r="J28" i="1"/>
  <c r="J31" i="1"/>
  <c r="J33" i="1"/>
  <c r="J34" i="1"/>
  <c r="J37" i="1"/>
  <c r="J38" i="1"/>
  <c r="J41" i="1"/>
  <c r="J42" i="1"/>
  <c r="J43" i="1"/>
  <c r="J44" i="1"/>
  <c r="J45" i="1"/>
  <c r="J46" i="1"/>
  <c r="J49" i="1"/>
  <c r="J50" i="1"/>
  <c r="J51" i="1"/>
  <c r="J52" i="1"/>
  <c r="J53" i="1"/>
  <c r="J54" i="1"/>
  <c r="J62" i="1"/>
  <c r="J63" i="1"/>
  <c r="J64" i="1"/>
  <c r="J67" i="1"/>
  <c r="J68" i="1"/>
  <c r="J71" i="1"/>
  <c r="J74" i="1"/>
  <c r="J77" i="1"/>
  <c r="J78" i="1"/>
  <c r="J79" i="1"/>
  <c r="J81" i="1"/>
  <c r="J83" i="1"/>
  <c r="J85" i="1"/>
  <c r="J88" i="1"/>
  <c r="J89" i="1"/>
  <c r="J90" i="1"/>
  <c r="J92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4" i="1"/>
  <c r="J115" i="1"/>
  <c r="J118" i="1"/>
  <c r="J119" i="1"/>
  <c r="J122" i="1"/>
  <c r="J124" i="1"/>
  <c r="J125" i="1"/>
  <c r="J126" i="1"/>
  <c r="J128" i="1"/>
  <c r="J132" i="1"/>
  <c r="J133" i="1"/>
  <c r="J134" i="1"/>
  <c r="J135" i="1"/>
  <c r="J136" i="1"/>
  <c r="J137" i="1"/>
  <c r="J138" i="1"/>
  <c r="J139" i="1"/>
  <c r="J142" i="1"/>
  <c r="J143" i="1"/>
  <c r="J145" i="1"/>
  <c r="J146" i="1"/>
  <c r="J147" i="1"/>
  <c r="J148" i="1"/>
  <c r="J149" i="1"/>
  <c r="J150" i="1"/>
  <c r="J151" i="1"/>
  <c r="J154" i="1"/>
  <c r="J155" i="1"/>
  <c r="J156" i="1"/>
  <c r="J157" i="1"/>
  <c r="J158" i="1"/>
  <c r="J160" i="1"/>
  <c r="J161" i="1"/>
  <c r="J166" i="1"/>
  <c r="J167" i="1"/>
  <c r="J168" i="1"/>
  <c r="J169" i="1"/>
  <c r="I129" i="1" l="1"/>
  <c r="J129" i="1" s="1"/>
  <c r="J130" i="1"/>
  <c r="J113" i="1"/>
  <c r="I112" i="1"/>
  <c r="J112" i="1" s="1"/>
  <c r="J32" i="1"/>
  <c r="J66" i="1"/>
  <c r="I65" i="1"/>
  <c r="J65" i="1" s="1"/>
  <c r="I152" i="1"/>
  <c r="J152" i="1" s="1"/>
  <c r="J153" i="1"/>
  <c r="I140" i="1"/>
  <c r="J140" i="1" s="1"/>
  <c r="I59" i="1"/>
  <c r="J59" i="1" s="1"/>
  <c r="J60" i="1"/>
  <c r="H21" i="1"/>
  <c r="J21" i="1" s="1"/>
  <c r="J141" i="1"/>
  <c r="H140" i="1"/>
  <c r="I10" i="1"/>
  <c r="J11" i="1"/>
  <c r="J73" i="1"/>
  <c r="J61" i="1"/>
  <c r="J22" i="1"/>
  <c r="I76" i="1"/>
  <c r="J12" i="1"/>
  <c r="I14" i="1"/>
  <c r="J14" i="1" s="1"/>
  <c r="I163" i="1"/>
  <c r="J30" i="1"/>
  <c r="I120" i="1"/>
  <c r="J120" i="1" s="1"/>
  <c r="J70" i="1"/>
  <c r="J23" i="1"/>
  <c r="I116" i="1" l="1"/>
  <c r="J116" i="1" s="1"/>
  <c r="J10" i="1"/>
  <c r="I9" i="1"/>
  <c r="J163" i="1"/>
  <c r="I162" i="1"/>
  <c r="J162" i="1" s="1"/>
  <c r="I75" i="1"/>
  <c r="J76" i="1"/>
  <c r="H20" i="1"/>
  <c r="H170" i="1" s="1"/>
  <c r="J9" i="1" l="1"/>
  <c r="J75" i="1"/>
  <c r="I20" i="1"/>
  <c r="J20" i="1" s="1"/>
  <c r="I170" i="1" l="1"/>
  <c r="J170" i="1" s="1"/>
</calcChain>
</file>

<file path=xl/sharedStrings.xml><?xml version="1.0" encoding="utf-8"?>
<sst xmlns="http://schemas.openxmlformats.org/spreadsheetml/2006/main" count="426" uniqueCount="172">
  <si>
    <t>Код целевой статьи</t>
  </si>
  <si>
    <t>МУНИЦИПАЛЬНЫЙ СОВЕТ МУНИЦИПАЛЬНОГО ОБРАЗОВАНИЯ ГОРОД ПЕТЕРГОФ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</si>
  <si>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</si>
  <si>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</si>
  <si>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</si>
  <si>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</si>
  <si>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</si>
  <si>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</si>
  <si>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</si>
  <si>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 xml:space="preserve">МЕСТНАЯ АДМИНИСТРАЦИЯ МУНИЦИПАЛЬНОГО ОБРАЗОВАНИЯ ГОРОД ПЕТЕРГОФ </t>
  </si>
  <si>
    <t>0104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</si>
  <si>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</si>
  <si>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</si>
  <si>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</si>
  <si>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</si>
  <si>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</si>
  <si>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</si>
  <si>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НАЦИОНАЛЬНАЯ ЭКОНОМИКА</t>
  </si>
  <si>
    <t>0400</t>
  </si>
  <si>
    <t>Другие  вопросы в области национальной экономики</t>
  </si>
  <si>
    <t>0412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</si>
  <si>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</si>
  <si>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</si>
  <si>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</si>
  <si>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</si>
  <si>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</si>
  <si>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</si>
  <si>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</si>
  <si>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Молодежная политика и оздоровление детей</t>
  </si>
  <si>
    <t>0707</t>
  </si>
  <si>
    <t xml:space="preserve">КУЛЬТУРА,  КИНЕМАТОГРАФИЯ </t>
  </si>
  <si>
    <t>0800</t>
  </si>
  <si>
    <t>Культура</t>
  </si>
  <si>
    <t>0801</t>
  </si>
  <si>
    <t>СОЦИАЛЬНАЯ ПОЛИТИКА</t>
  </si>
  <si>
    <t>Охрана семьи и детства</t>
  </si>
  <si>
    <t>ФИЗИЧЕСКАЯ КУЛЬТУРА И СПОРТ</t>
  </si>
  <si>
    <t>1100</t>
  </si>
  <si>
    <t xml:space="preserve">Массовый спорт </t>
  </si>
  <si>
    <t>1102</t>
  </si>
  <si>
    <t>СРЕДСТВА МАССОВОЙ ИНФОРМАЦИИ</t>
  </si>
  <si>
    <t>Периодическая печать и издательства</t>
  </si>
  <si>
    <t>1202</t>
  </si>
  <si>
    <t>ЖИЛИЩНО-КОММУНАЛЬНОЕ ХОЗЯЙСТВО</t>
  </si>
  <si>
    <t>Социальное обеспечение населения</t>
  </si>
  <si>
    <t>0500</t>
  </si>
  <si>
    <t>Благоустройство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</si>
  <si>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</si>
  <si>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</si>
  <si>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</si>
  <si>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</si>
  <si>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</si>
  <si>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</si>
  <si>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</si>
  <si>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</si>
  <si>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</si>
  <si>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</si>
  <si>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</si>
  <si>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 xml:space="preserve">Другие вопросы в области физической культуры и спорта
</t>
  </si>
  <si>
    <t>1105</t>
  </si>
  <si>
    <t>Иные бюджетные ассигнования</t>
  </si>
  <si>
    <t xml:space="preserve">Закупка товаров, работ и услуг для муниципальных нужд
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</si>
  <si>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</si>
  <si>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</si>
  <si>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</si>
  <si>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</si>
  <si>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 xml:space="preserve">Социальное обеспечение и иные выплаты населению
</t>
  </si>
  <si>
    <t>300</t>
  </si>
  <si>
    <t>0020100</t>
  </si>
  <si>
    <t>Содержание депутатов Муниципального Совета муниципального образования город Петергоф</t>
  </si>
  <si>
    <t>0020200</t>
  </si>
  <si>
    <t>Содержание и обеспечение деятельности  Муниципального Совета муниципального образования город Петергоф</t>
  </si>
  <si>
    <t>0020300</t>
  </si>
  <si>
    <t>Содержание и обеспечение деятельности местной администрации муниципального образования город Петергоф</t>
  </si>
  <si>
    <t>0020400</t>
  </si>
  <si>
    <t>0028010</t>
  </si>
  <si>
    <t>0700500</t>
  </si>
  <si>
    <t>План мероприятий по формированию архивных фондов органов местного самоуправления</t>
  </si>
  <si>
    <t>0900600</t>
  </si>
  <si>
    <t>0920700</t>
  </si>
  <si>
    <t>Оплата членских взносов в Совет муниципальных образований Санкт-Петербурга</t>
  </si>
  <si>
    <t>0920800</t>
  </si>
  <si>
    <t>План мероприятий по организации проведения публичных слушаний</t>
  </si>
  <si>
    <t>0920900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</si>
  <si>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</si>
  <si>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7950001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</si>
  <si>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</si>
  <si>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0921000</t>
  </si>
  <si>
    <t>0921100</t>
  </si>
  <si>
    <t>Муниципальная прогамма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</si>
  <si>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7950002</t>
  </si>
  <si>
    <t>Муниципальная программа "Участие в реализации мер по профилактике дорожно-транспортного травматизма на территории муниципального образования"</t>
  </si>
  <si>
    <t>7950003</t>
  </si>
  <si>
    <t>План мероприятий по содержанию муниципальной информационной службы</t>
  </si>
  <si>
    <t>0921200</t>
  </si>
  <si>
    <t>7950004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</si>
  <si>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</si>
  <si>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7950005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</si>
  <si>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</si>
  <si>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5101300</t>
  </si>
  <si>
    <t>Дорожное хозяйство (дорожные фонды)</t>
  </si>
  <si>
    <t>Муниципальная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</si>
  <si>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7950006</t>
  </si>
  <si>
    <t>Муниципальная программа "Содействие развитию малого бизнеса на территории муниципального образования"</t>
  </si>
  <si>
    <t>7950008</t>
  </si>
  <si>
    <t>Муниципальная программа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</si>
  <si>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7950009</t>
  </si>
  <si>
    <t xml:space="preserve">Муниципальная программа "Участие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Санкт-Петербурга"
</t>
  </si>
  <si>
    <t>7950010</t>
  </si>
  <si>
    <t>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</si>
  <si>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6008020</t>
  </si>
  <si>
    <t>7950012</t>
  </si>
  <si>
    <t>7950013</t>
  </si>
  <si>
    <t>7950014</t>
  </si>
  <si>
    <t>Муниципальная программа "Организация парковок и автостоянок на территории муниципального образования"</t>
  </si>
  <si>
    <t>7950016</t>
  </si>
  <si>
    <t>Муниципальная программа "Оборудование специализированных автостоянок для личного автотранспорта лиц, относящихся к маломобильным группам населения"</t>
  </si>
  <si>
    <t>7950018</t>
  </si>
  <si>
    <t>Муниципальная программа "Организация учета зеленых насаждений внутриквартального озеленения на территории муниципального образования"</t>
  </si>
  <si>
    <t>Муниципальная программа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</si>
  <si>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Муниципальная программа "Организация и проведение досуговых мероприятий для жителей муниципального образования город Петергоф"</t>
  </si>
  <si>
    <t>Муниципальная программа "Участие в установленном порядке в мероприятиях по профилактике незаконного потребления наркотических и психотропных веществ, наркомании в Санкт-Петербурге"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</si>
  <si>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</si>
  <si>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</si>
  <si>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0028031</t>
  </si>
  <si>
    <t>5118032</t>
  </si>
  <si>
    <t>5118033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</si>
  <si>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 из бюджета Санкт-Петербурга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</si>
  <si>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 из бюджета Санкт-Петербурга</t>
  </si>
  <si>
    <t>Исполнение государственного полномочия по выплате денежных средств на вознаграждение приемным родителям за счет средств субвенции из бюджета Санкт-Петербурга</t>
  </si>
  <si>
    <t>Муниципальная программа "Организация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</si>
  <si>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Содержание Главы муниципального образования, исполняющего полномочия Председателя Муниципального Совета</t>
  </si>
  <si>
    <t>7950011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</si>
  <si>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</si>
  <si>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Закупка товаров, работ и услуг для муниципальных нужд</t>
  </si>
  <si>
    <t>Муниципальная программа"Содействие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</si>
  <si>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</si>
  <si>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</si>
  <si>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</si>
  <si>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Муниципальная программа "Организация сбора и вывоза бытовых отходов и мусора с территории муниципального образования г.Петергоф, на которой расположены жилые дома частного жилищного фонда"</t>
  </si>
  <si>
    <t>Муниципальная программа "Озеленение территории зеленых насаждений внутриквартального озеленения муниципального образования город Петергоф"</t>
  </si>
  <si>
    <t>Муниципальная программа "Устройство и ремонт искусственных дорожных неровностей на проездах и въездах на придомовых территориях и дворовых территориях"</t>
  </si>
  <si>
    <t>Муниципальная программа "Проведение работ по военно-патриотическому воспитанию молодежи на территории муниципального образования"</t>
  </si>
  <si>
    <t xml:space="preserve">Муниципальная программа "Благоустройство придомовых территорий и дворовых территорий, в том числе: текущий ремонт придомовых территорий и дворовых территорий, включая проезды и въезды, пешеходные дорожки; организация дополнительных парковочных мест на дворовых территориях"
</t>
  </si>
  <si>
    <t>Муниципальная программа "Обустройство, содержание и уборка территорий детских площадок; обустройство, содержание и уборка территорий спортивных площадок; выполнение оформления к праздничным мероприятиям на территории муниципального образования город Петергоф"</t>
  </si>
  <si>
    <t>Муниципальная программа "Создание зон отдыха на территории муниципального образования город Петергоф"</t>
  </si>
  <si>
    <t>План мероприятий по разработке плана комплексного социально-экономического развития муниципального образования</t>
  </si>
  <si>
    <t>Муниципальная программа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г.Петергоф"</t>
  </si>
  <si>
    <t>Код ГРБС</t>
  </si>
  <si>
    <t>6001800</t>
  </si>
  <si>
    <t xml:space="preserve">Иные бюджетные ассигнования </t>
  </si>
  <si>
    <t>Исполнение судебных актов судебных органов</t>
  </si>
  <si>
    <t xml:space="preserve">Наименование 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</si>
  <si>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</si>
  <si>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Иные расходы, связанные с рассмотрением дел в судах</t>
  </si>
  <si>
    <t>0921900</t>
  </si>
  <si>
    <t>Субсидия на благоустройство территории муниципального образования из бюджета Санкт-Петербурга</t>
  </si>
  <si>
    <t>Муниципальная программа, направленная на решение вопроса местного значения осуществление благоустройства территории муниципального образования, в части обустройства спортивных площадок</t>
  </si>
  <si>
    <t>Код вида расходов (группа, подгруппа, элемент)</t>
  </si>
  <si>
    <t>План мероприятий по осуществлению закупок местной администрации МО город Петергоф</t>
  </si>
  <si>
    <t>% исполнения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</si>
  <si>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</si>
  <si>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4502000</t>
  </si>
  <si>
    <t>Финансовое обеспечение деятельности муниципального казенного учреждения муниципального образования город Петергоф"Муниципальная информационная служба"</t>
  </si>
  <si>
    <t>тыс.руб.</t>
  </si>
  <si>
    <t>Утвержденный план на 2015 год</t>
  </si>
  <si>
    <t>Исполнено на отчетную дату</t>
  </si>
  <si>
    <t>Показатели расходов местного бюджета муниципального образования город Петергоф</t>
  </si>
  <si>
    <t xml:space="preserve">за 2015 год по ведомственной структуре расходов бюджета </t>
  </si>
  <si>
    <t>муниципального образования город Петергоф</t>
  </si>
  <si>
    <t>Приложение № 2 к Решению Муниципального Совета  МО город Петергоф</t>
  </si>
  <si>
    <t>от  28.04.2016 года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</si>
</sst>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10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5" fillId="0" borderId="0" xfId="0" applyFont="1" applyAlignment="1">
      <alignment vertical="distributed"/>
    </xf>
    <xf numFmtId="0" fontId="10" fillId="0" borderId="1" xfId="0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justify"/>
    </xf>
    <xf numFmtId="0" fontId="8" fillId="0" borderId="1" xfId="0" applyFont="1" applyBorder="1" applyAlignment="1">
      <alignment horizontal="right" vertical="justify" wrapText="1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64" fontId="1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 shrinkToFit="1"/>
    </xf>
    <xf numFmtId="0" fontId="6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7" fillId="0" borderId="2" xfId="0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164" fontId="10" fillId="0" borderId="2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 shrinkToFit="1"/>
    </xf>
    <xf numFmtId="2" fontId="1" fillId="0" borderId="1" xfId="0" applyNumberFormat="1" applyFont="1" applyBorder="1"/>
    <xf numFmtId="2" fontId="5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/>
    <xf numFmtId="2" fontId="4" fillId="0" borderId="1" xfId="0" applyNumberFormat="1" applyFont="1" applyBorder="1"/>
    <xf numFmtId="0" fontId="2" fillId="0" borderId="4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3" fillId="0" borderId="0" xfId="0" applyFont="1" applyAlignment="1">
      <alignment wrapText="1" shrinkToFit="1"/>
    </xf>
    <xf numFmtId="0" fontId="15" fillId="0" borderId="1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vertical="distributed" wrapText="1"/>
    </xf>
    <xf numFmtId="0" fontId="11" fillId="0" borderId="5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 wrapText="1"/>
    </xf>
    <xf numFmtId="164" fontId="21" fillId="0" borderId="3" xfId="0" applyNumberFormat="1" applyFont="1" applyFill="1" applyBorder="1" applyAlignment="1">
      <alignment vertical="justify" wrapText="1" shrinkToFit="1"/>
    </xf>
    <xf numFmtId="164" fontId="22" fillId="0" borderId="2" xfId="0" applyNumberFormat="1" applyFont="1" applyFill="1" applyBorder="1" applyAlignment="1">
      <alignment vertical="justify"/>
    </xf>
    <xf numFmtId="164" fontId="21" fillId="0" borderId="3" xfId="0" applyNumberFormat="1" applyFont="1" applyFill="1" applyBorder="1" applyAlignment="1">
      <alignment horizontal="center" vertical="justify" wrapText="1" shrinkToFit="1"/>
    </xf>
    <xf numFmtId="0" fontId="22" fillId="0" borderId="2" xfId="0" applyFont="1" applyFill="1" applyBorder="1" applyAlignment="1">
      <alignment horizontal="center" vertical="justify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 wrapText="1"/>
    </xf>
    <xf numFmtId="0" fontId="16" fillId="0" borderId="6" xfId="0" applyFont="1" applyFill="1" applyBorder="1" applyAlignment="1">
      <alignment horizontal="left" vertical="distributed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justify"/>
    </xf>
    <xf numFmtId="0" fontId="11" fillId="0" borderId="5" xfId="0" applyFont="1" applyBorder="1" applyAlignment="1">
      <alignment horizontal="left" vertical="justify"/>
    </xf>
    <xf numFmtId="0" fontId="11" fillId="0" borderId="6" xfId="0" applyFont="1" applyBorder="1" applyAlignment="1">
      <alignment horizontal="left" vertical="justify"/>
    </xf>
    <xf numFmtId="0" fontId="16" fillId="0" borderId="5" xfId="0" applyFont="1" applyBorder="1" applyAlignment="1">
      <alignment horizontal="left" vertical="distributed" wrapText="1"/>
    </xf>
    <xf numFmtId="0" fontId="16" fillId="0" borderId="6" xfId="0" applyFont="1" applyBorder="1" applyAlignment="1">
      <alignment horizontal="left" vertical="distributed" wrapText="1"/>
    </xf>
    <xf numFmtId="0" fontId="15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/>
    </xf>
    <xf numFmtId="0" fontId="11" fillId="0" borderId="6" xfId="0" applyFont="1" applyBorder="1" applyAlignment="1">
      <alignment horizontal="left" vertical="distributed"/>
    </xf>
    <xf numFmtId="0" fontId="14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64" fontId="20" fillId="0" borderId="3" xfId="0" applyNumberFormat="1" applyFont="1" applyFill="1" applyBorder="1" applyAlignment="1">
      <alignment horizontal="left" vertical="justify" wrapText="1" shrinkToFit="1"/>
    </xf>
    <xf numFmtId="0" fontId="0" fillId="0" borderId="2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4" fillId="0" borderId="1" xfId="0" applyFont="1" applyBorder="1" applyAlignment="1">
      <alignment horizontal="left" vertical="distributed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4" xfId="0" applyFont="1" applyFill="1" applyBorder="1" applyAlignment="1">
      <alignment horizontal="left" vertical="distributed"/>
    </xf>
    <xf numFmtId="0" fontId="11" fillId="0" borderId="5" xfId="0" applyFont="1" applyFill="1" applyBorder="1" applyAlignment="1">
      <alignment horizontal="left" vertical="distributed"/>
    </xf>
    <xf numFmtId="0" fontId="11" fillId="0" borderId="6" xfId="0" applyFont="1" applyFill="1" applyBorder="1" applyAlignment="1">
      <alignment horizontal="left" vertical="distributed"/>
    </xf>
    <xf numFmtId="49" fontId="15" fillId="0" borderId="1" xfId="0" applyNumberFormat="1" applyFont="1" applyFill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11" fillId="0" borderId="10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/>
    </xf>
    <xf numFmtId="0" fontId="11" fillId="0" borderId="1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distributed" wrapText="1"/>
    </xf>
    <xf numFmtId="0" fontId="16" fillId="0" borderId="1" xfId="0" applyFont="1" applyBorder="1" applyAlignment="1">
      <alignment horizontal="left" vertical="distributed" wrapText="1"/>
    </xf>
    <xf numFmtId="0" fontId="11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vertical="justify" wrapText="1"/>
    </xf>
    <xf numFmtId="0" fontId="16" fillId="0" borderId="5" xfId="0" applyFont="1" applyBorder="1" applyAlignment="1">
      <alignment horizontal="left" vertical="justify" wrapText="1"/>
    </xf>
    <xf numFmtId="0" fontId="16" fillId="0" borderId="6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distributed"/>
    </xf>
    <xf numFmtId="0" fontId="12" fillId="0" borderId="6" xfId="0" applyFont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15" fillId="0" borderId="4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2" fillId="0" borderId="1" xfId="0" applyFont="1" applyBorder="1" applyAlignment="1">
      <alignment horizontal="center"/>
    </xf>
    <xf numFmtId="0" fontId="16" fillId="0" borderId="5" xfId="0" applyFont="1" applyBorder="1" applyAlignment="1">
      <alignment horizontal="left" vertical="justify"/>
    </xf>
    <xf numFmtId="0" fontId="16" fillId="0" borderId="6" xfId="0" applyFont="1" applyBorder="1" applyAlignment="1">
      <alignment horizontal="left" vertical="justify"/>
    </xf>
    <xf numFmtId="0" fontId="15" fillId="0" borderId="4" xfId="0" applyFont="1" applyBorder="1" applyAlignment="1">
      <alignment horizontal="left" vertical="distributed" wrapText="1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 wrapText="1"/>
    </xf>
    <xf numFmtId="0" fontId="11" fillId="0" borderId="1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" fillId="0" borderId="0" xfId="0" applyFont="1" applyAlignment="1">
      <alignment horizontal="left" wrapText="1" shrinkToFi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wrapText="1" shrinkToFit="1"/>
    </xf>
    <xf numFmtId="0" fontId="15" fillId="0" borderId="5" xfId="0" applyFont="1" applyBorder="1" applyAlignment="1">
      <alignment horizontal="left" wrapText="1" shrinkToFit="1"/>
    </xf>
    <xf numFmtId="0" fontId="15" fillId="0" borderId="6" xfId="0" applyFont="1" applyBorder="1" applyAlignment="1">
      <alignment horizontal="left" wrapText="1" shrinkToFi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23" fillId="0" borderId="0" xfId="0" applyFont="1" applyAlignment="1">
      <alignment horizontal="right" wrapText="1" shrinkToFit="1"/>
    </xf>
    <xf numFmtId="0" fontId="23" fillId="0" borderId="0" xfId="0" applyFont="1" applyAlignment="1">
      <alignment horizontal="center" wrapText="1" shrinkToFit="1"/>
    </xf>
    <xf numFmtId="0" fontId="16" fillId="0" borderId="1" xfId="0" applyFont="1" applyBorder="1" applyAlignment="1">
      <alignment horizontal="left" vertical="distributed"/>
    </xf>
    <xf numFmtId="0" fontId="1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6"/>
  <sheetViews>
    <sheetView tabSelected="1" zoomScale="143" zoomScaleNormal="143" workbookViewId="0">
      <selection activeCell="D2" sqref="D2:J2"/>
    </sheetView>
  </sheetViews>
  <sheetFormatPr defaultRowHeight="15" x14ac:dyDescent="0.25"/>
  <cols>
    <col min="1" max="2" width="9.140625" style="57"/>
    <col min="3" max="3" width="25.7109375" style="57" customWidth="1"/>
    <col min="4" max="4" width="5.85546875" style="24" customWidth="1"/>
    <col min="5" max="5" width="7.42578125" style="24" customWidth="1"/>
    <col min="6" max="6" width="9" style="24" customWidth="1"/>
    <col min="7" max="7" width="5.140625" style="24" customWidth="1"/>
    <col min="8" max="8" width="10.7109375" style="42" customWidth="1"/>
    <col min="9" max="9" width="12.7109375" style="78" customWidth="1"/>
    <col min="10" max="10" width="10" style="1" customWidth="1"/>
    <col min="11" max="16384" width="9.140625" style="1"/>
  </cols>
  <sheetData>
    <row r="1" spans="1:10" ht="16.5" customHeight="1" x14ac:dyDescent="0.3">
      <c r="A1" s="84"/>
      <c r="B1" s="84"/>
      <c r="C1" s="204" t="s">
        <v>170</v>
      </c>
      <c r="D1" s="204"/>
      <c r="E1" s="204"/>
      <c r="F1" s="204"/>
      <c r="G1" s="204"/>
      <c r="H1" s="204"/>
      <c r="I1" s="204"/>
      <c r="J1" s="204"/>
    </row>
    <row r="2" spans="1:10" ht="16.5" customHeight="1" x14ac:dyDescent="0.3">
      <c r="A2" s="84"/>
      <c r="B2" s="84"/>
      <c r="C2" s="84"/>
      <c r="D2" s="204" t="s">
        <v>171</v>
      </c>
      <c r="E2" s="204"/>
      <c r="F2" s="204"/>
      <c r="G2" s="204"/>
      <c r="H2" s="204"/>
      <c r="I2" s="204"/>
      <c r="J2" s="204"/>
    </row>
    <row r="3" spans="1:10" ht="16.5" customHeight="1" x14ac:dyDescent="0.25">
      <c r="A3" s="205" t="s">
        <v>167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" customHeight="1" x14ac:dyDescent="0.25">
      <c r="A4" s="205" t="s">
        <v>168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3.5" customHeight="1" x14ac:dyDescent="0.25">
      <c r="A5" s="205" t="s">
        <v>169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5" customHeight="1" x14ac:dyDescent="0.3">
      <c r="A6" s="56"/>
      <c r="B6" s="56"/>
      <c r="C6" s="56"/>
      <c r="D6" s="26"/>
      <c r="E6" s="26"/>
      <c r="F6" s="26"/>
      <c r="G6" s="25"/>
      <c r="I6" s="203" t="s">
        <v>164</v>
      </c>
      <c r="J6" s="203"/>
    </row>
    <row r="7" spans="1:10" ht="15" customHeight="1" x14ac:dyDescent="0.25">
      <c r="A7" s="128" t="s">
        <v>152</v>
      </c>
      <c r="B7" s="129"/>
      <c r="C7" s="130"/>
      <c r="D7" s="82" t="s">
        <v>51</v>
      </c>
      <c r="E7" s="83"/>
      <c r="F7" s="83"/>
      <c r="G7" s="83"/>
      <c r="H7" s="123" t="s">
        <v>165</v>
      </c>
      <c r="I7" s="95" t="s">
        <v>166</v>
      </c>
      <c r="J7" s="97" t="s">
        <v>160</v>
      </c>
    </row>
    <row r="8" spans="1:10" ht="66.75" customHeight="1" x14ac:dyDescent="0.25">
      <c r="A8" s="131"/>
      <c r="B8" s="132"/>
      <c r="C8" s="133"/>
      <c r="D8" s="37" t="s">
        <v>148</v>
      </c>
      <c r="E8" s="37" t="s">
        <v>54</v>
      </c>
      <c r="F8" s="38" t="s">
        <v>0</v>
      </c>
      <c r="G8" s="37" t="s">
        <v>158</v>
      </c>
      <c r="H8" s="124"/>
      <c r="I8" s="96"/>
      <c r="J8" s="98"/>
    </row>
    <row r="9" spans="1:10" ht="30" customHeight="1" x14ac:dyDescent="0.25">
      <c r="A9" s="127" t="s">
        <v>1</v>
      </c>
      <c r="B9" s="127"/>
      <c r="C9" s="127"/>
      <c r="D9" s="2">
        <v>901</v>
      </c>
      <c r="E9" s="2"/>
      <c r="F9" s="2"/>
      <c r="G9" s="2"/>
      <c r="H9" s="69">
        <f>SUM(H10)</f>
        <v>4522.8999999999996</v>
      </c>
      <c r="I9" s="69">
        <f>SUM(I10)</f>
        <v>4518.5999999999995</v>
      </c>
      <c r="J9" s="80">
        <f>SUM(I9/H9)*100</f>
        <v>99.904928253996331</v>
      </c>
    </row>
    <row r="10" spans="1:10" ht="14.25" customHeight="1" x14ac:dyDescent="0.25">
      <c r="A10" s="127" t="s">
        <v>55</v>
      </c>
      <c r="B10" s="127"/>
      <c r="C10" s="127"/>
      <c r="D10" s="2">
        <v>901</v>
      </c>
      <c r="E10" s="3" t="s">
        <v>2</v>
      </c>
      <c r="F10" s="2"/>
      <c r="G10" s="2"/>
      <c r="H10" s="69">
        <f>SUM(H11+H14)</f>
        <v>4522.8999999999996</v>
      </c>
      <c r="I10" s="69">
        <f>SUM(I11+I14)</f>
        <v>4518.5999999999995</v>
      </c>
      <c r="J10" s="80">
        <f t="shared" ref="J10:J25" si="0">SUM(I10/H10)*100</f>
        <v>99.904928253996331</v>
      </c>
    </row>
    <row r="11" spans="1:10" s="4" customFormat="1" ht="72" customHeight="1" x14ac:dyDescent="0.25">
      <c r="A11" s="85" t="s">
        <v>3</v>
      </c>
      <c r="B11" s="85"/>
      <c r="C11" s="85"/>
      <c r="D11" s="12">
        <v>901</v>
      </c>
      <c r="E11" s="13" t="s">
        <v>4</v>
      </c>
      <c r="F11" s="12"/>
      <c r="G11" s="12"/>
      <c r="H11" s="62">
        <f>H12</f>
        <v>1172.4000000000001</v>
      </c>
      <c r="I11" s="62">
        <f>I12</f>
        <v>1172.3</v>
      </c>
      <c r="J11" s="81">
        <f t="shared" si="0"/>
        <v>99.99147048788808</v>
      </c>
    </row>
    <row r="12" spans="1:10" s="5" customFormat="1" ht="57" customHeight="1" x14ac:dyDescent="0.25">
      <c r="A12" s="111" t="s">
        <v>131</v>
      </c>
      <c r="B12" s="125"/>
      <c r="C12" s="126"/>
      <c r="D12" s="9">
        <v>901</v>
      </c>
      <c r="E12" s="10" t="s">
        <v>4</v>
      </c>
      <c r="F12" s="10" t="s">
        <v>68</v>
      </c>
      <c r="G12" s="9"/>
      <c r="H12" s="48">
        <f>SUM(H13:H13)</f>
        <v>1172.4000000000001</v>
      </c>
      <c r="I12" s="48">
        <f>SUM(I13:I13)</f>
        <v>1172.3</v>
      </c>
      <c r="J12" s="77">
        <f t="shared" si="0"/>
        <v>99.99147048788808</v>
      </c>
    </row>
    <row r="13" spans="1:10" s="5" customFormat="1" ht="102" customHeight="1" x14ac:dyDescent="0.25">
      <c r="A13" s="86" t="s">
        <v>63</v>
      </c>
      <c r="B13" s="87"/>
      <c r="C13" s="88"/>
      <c r="D13" s="9">
        <v>901</v>
      </c>
      <c r="E13" s="10" t="s">
        <v>4</v>
      </c>
      <c r="F13" s="10" t="s">
        <v>68</v>
      </c>
      <c r="G13" s="9">
        <v>100</v>
      </c>
      <c r="H13" s="48">
        <v>1172.4000000000001</v>
      </c>
      <c r="I13" s="48">
        <v>1172.3</v>
      </c>
      <c r="J13" s="77">
        <f t="shared" si="0"/>
        <v>99.99147048788808</v>
      </c>
    </row>
    <row r="14" spans="1:10" ht="86.25" customHeight="1" x14ac:dyDescent="0.25">
      <c r="A14" s="85" t="s">
        <v>5</v>
      </c>
      <c r="B14" s="85"/>
      <c r="C14" s="85"/>
      <c r="D14" s="2">
        <v>901</v>
      </c>
      <c r="E14" s="3" t="s">
        <v>6</v>
      </c>
      <c r="F14" s="6"/>
      <c r="G14" s="6"/>
      <c r="H14" s="69">
        <f>SUM(H15+H17)</f>
        <v>3350.5</v>
      </c>
      <c r="I14" s="69">
        <f>SUM(I15+I17)</f>
        <v>3346.2999999999997</v>
      </c>
      <c r="J14" s="80">
        <f t="shared" si="0"/>
        <v>99.874645575287261</v>
      </c>
    </row>
    <row r="15" spans="1:10" s="5" customFormat="1" ht="49.5" customHeight="1" x14ac:dyDescent="0.25">
      <c r="A15" s="111" t="s">
        <v>69</v>
      </c>
      <c r="B15" s="112"/>
      <c r="C15" s="113"/>
      <c r="D15" s="9">
        <v>901</v>
      </c>
      <c r="E15" s="10" t="s">
        <v>6</v>
      </c>
      <c r="F15" s="10" t="s">
        <v>70</v>
      </c>
      <c r="G15" s="9"/>
      <c r="H15" s="48">
        <f>SUM(H16)</f>
        <v>1171.5</v>
      </c>
      <c r="I15" s="48">
        <f>SUM(I16)</f>
        <v>1171.4000000000001</v>
      </c>
      <c r="J15" s="77">
        <f t="shared" si="0"/>
        <v>99.991463935125907</v>
      </c>
    </row>
    <row r="16" spans="1:10" ht="101.25" customHeight="1" x14ac:dyDescent="0.25">
      <c r="A16" s="86" t="s">
        <v>63</v>
      </c>
      <c r="B16" s="87"/>
      <c r="C16" s="88"/>
      <c r="D16" s="6">
        <v>901</v>
      </c>
      <c r="E16" s="7" t="s">
        <v>6</v>
      </c>
      <c r="F16" s="7" t="s">
        <v>70</v>
      </c>
      <c r="G16" s="6">
        <v>100</v>
      </c>
      <c r="H16" s="46">
        <v>1171.5</v>
      </c>
      <c r="I16" s="46">
        <v>1171.4000000000001</v>
      </c>
      <c r="J16" s="76">
        <f t="shared" si="0"/>
        <v>99.991463935125907</v>
      </c>
    </row>
    <row r="17" spans="1:10" s="5" customFormat="1" ht="55.5" customHeight="1" x14ac:dyDescent="0.25">
      <c r="A17" s="111" t="s">
        <v>71</v>
      </c>
      <c r="B17" s="112"/>
      <c r="C17" s="113"/>
      <c r="D17" s="9">
        <v>901</v>
      </c>
      <c r="E17" s="10" t="s">
        <v>6</v>
      </c>
      <c r="F17" s="10" t="s">
        <v>72</v>
      </c>
      <c r="G17" s="9"/>
      <c r="H17" s="48">
        <f>H18+ H19</f>
        <v>2179</v>
      </c>
      <c r="I17" s="48">
        <f>I18+ I19</f>
        <v>2174.8999999999996</v>
      </c>
      <c r="J17" s="77">
        <f t="shared" si="0"/>
        <v>99.811840293712692</v>
      </c>
    </row>
    <row r="18" spans="1:10" ht="96.75" customHeight="1" x14ac:dyDescent="0.25">
      <c r="A18" s="86" t="s">
        <v>63</v>
      </c>
      <c r="B18" s="87"/>
      <c r="C18" s="88"/>
      <c r="D18" s="6">
        <v>901</v>
      </c>
      <c r="E18" s="7" t="s">
        <v>6</v>
      </c>
      <c r="F18" s="7" t="s">
        <v>72</v>
      </c>
      <c r="G18" s="6">
        <v>100</v>
      </c>
      <c r="H18" s="46">
        <v>2143.1</v>
      </c>
      <c r="I18" s="46">
        <v>2139.1999999999998</v>
      </c>
      <c r="J18" s="76">
        <f t="shared" si="0"/>
        <v>99.818020624329236</v>
      </c>
    </row>
    <row r="19" spans="1:10" ht="34.5" customHeight="1" x14ac:dyDescent="0.25">
      <c r="A19" s="86" t="s">
        <v>61</v>
      </c>
      <c r="B19" s="108"/>
      <c r="C19" s="109"/>
      <c r="D19" s="6">
        <v>901</v>
      </c>
      <c r="E19" s="7" t="s">
        <v>6</v>
      </c>
      <c r="F19" s="7" t="s">
        <v>72</v>
      </c>
      <c r="G19" s="6">
        <v>200</v>
      </c>
      <c r="H19" s="46">
        <v>35.9</v>
      </c>
      <c r="I19" s="46">
        <v>35.700000000000003</v>
      </c>
      <c r="J19" s="76">
        <f t="shared" si="0"/>
        <v>99.442896935933163</v>
      </c>
    </row>
    <row r="20" spans="1:10" s="8" customFormat="1" ht="54.75" customHeight="1" x14ac:dyDescent="0.2">
      <c r="A20" s="114" t="s">
        <v>9</v>
      </c>
      <c r="B20" s="115"/>
      <c r="C20" s="116"/>
      <c r="D20" s="2">
        <v>984</v>
      </c>
      <c r="E20" s="3"/>
      <c r="F20" s="3"/>
      <c r="G20" s="2"/>
      <c r="H20" s="69">
        <f>SUM(H21+H59+H65+H75+H112+H116+H129+H140+H152+H162)</f>
        <v>325541.29999999993</v>
      </c>
      <c r="I20" s="69">
        <f>SUM(I21+I59+I65+I75+I112+I116+I129+I140+I152+I162)</f>
        <v>313598.39999999997</v>
      </c>
      <c r="J20" s="80">
        <f t="shared" si="0"/>
        <v>96.331371779863275</v>
      </c>
    </row>
    <row r="21" spans="1:10" s="8" customFormat="1" ht="33" customHeight="1" x14ac:dyDescent="0.2">
      <c r="A21" s="114" t="s">
        <v>55</v>
      </c>
      <c r="B21" s="115"/>
      <c r="C21" s="116"/>
      <c r="D21" s="2">
        <v>984</v>
      </c>
      <c r="E21" s="3" t="s">
        <v>2</v>
      </c>
      <c r="F21" s="3"/>
      <c r="G21" s="2"/>
      <c r="H21" s="69">
        <f>SUM(H22+H29+H32)</f>
        <v>22310.599999999995</v>
      </c>
      <c r="I21" s="69">
        <f>SUM(I22+I29+I32)</f>
        <v>22296.1</v>
      </c>
      <c r="J21" s="80">
        <f t="shared" si="0"/>
        <v>99.935008471309615</v>
      </c>
    </row>
    <row r="22" spans="1:10" s="5" customFormat="1" ht="96" customHeight="1" x14ac:dyDescent="0.25">
      <c r="A22" s="117" t="s">
        <v>50</v>
      </c>
      <c r="B22" s="118"/>
      <c r="C22" s="119"/>
      <c r="D22" s="12">
        <v>984</v>
      </c>
      <c r="E22" s="13" t="s">
        <v>10</v>
      </c>
      <c r="F22" s="9"/>
      <c r="G22" s="9"/>
      <c r="H22" s="62">
        <f>SUM(H23+H27)</f>
        <v>19760.599999999995</v>
      </c>
      <c r="I22" s="62">
        <f>SUM(I23+I27)</f>
        <v>19759.199999999997</v>
      </c>
      <c r="J22" s="81">
        <f t="shared" si="0"/>
        <v>99.992915194882755</v>
      </c>
    </row>
    <row r="23" spans="1:10" s="5" customFormat="1" ht="53.25" customHeight="1" x14ac:dyDescent="0.25">
      <c r="A23" s="111" t="s">
        <v>73</v>
      </c>
      <c r="B23" s="112"/>
      <c r="C23" s="113"/>
      <c r="D23" s="9">
        <v>984</v>
      </c>
      <c r="E23" s="10" t="s">
        <v>10</v>
      </c>
      <c r="F23" s="10" t="s">
        <v>74</v>
      </c>
      <c r="G23" s="9"/>
      <c r="H23" s="48">
        <f>SUM(H24:H26)</f>
        <v>19754.999999999996</v>
      </c>
      <c r="I23" s="48">
        <f>SUM(I24:I26)</f>
        <v>19753.599999999999</v>
      </c>
      <c r="J23" s="77">
        <f t="shared" si="0"/>
        <v>99.992913186535077</v>
      </c>
    </row>
    <row r="24" spans="1:10" ht="96" customHeight="1" x14ac:dyDescent="0.25">
      <c r="A24" s="86" t="s">
        <v>63</v>
      </c>
      <c r="B24" s="87"/>
      <c r="C24" s="88"/>
      <c r="D24" s="6">
        <v>984</v>
      </c>
      <c r="E24" s="7" t="s">
        <v>10</v>
      </c>
      <c r="F24" s="7" t="s">
        <v>74</v>
      </c>
      <c r="G24" s="6">
        <v>100</v>
      </c>
      <c r="H24" s="46">
        <v>18498.599999999999</v>
      </c>
      <c r="I24" s="46">
        <v>18498.599999999999</v>
      </c>
      <c r="J24" s="76">
        <f t="shared" si="0"/>
        <v>100</v>
      </c>
    </row>
    <row r="25" spans="1:10" ht="33" customHeight="1" x14ac:dyDescent="0.25">
      <c r="A25" s="86" t="s">
        <v>61</v>
      </c>
      <c r="B25" s="108"/>
      <c r="C25" s="109"/>
      <c r="D25" s="6">
        <v>984</v>
      </c>
      <c r="E25" s="7" t="s">
        <v>10</v>
      </c>
      <c r="F25" s="7" t="s">
        <v>74</v>
      </c>
      <c r="G25" s="6">
        <v>200</v>
      </c>
      <c r="H25" s="46">
        <v>1226.5999999999999</v>
      </c>
      <c r="I25" s="46">
        <v>1225.3</v>
      </c>
      <c r="J25" s="76">
        <f t="shared" si="0"/>
        <v>99.894015979129307</v>
      </c>
    </row>
    <row r="26" spans="1:10" ht="21" customHeight="1" x14ac:dyDescent="0.25">
      <c r="A26" s="86" t="s">
        <v>60</v>
      </c>
      <c r="B26" s="108"/>
      <c r="C26" s="109"/>
      <c r="D26" s="6">
        <v>984</v>
      </c>
      <c r="E26" s="7" t="s">
        <v>10</v>
      </c>
      <c r="F26" s="7" t="s">
        <v>74</v>
      </c>
      <c r="G26" s="6">
        <v>800</v>
      </c>
      <c r="H26" s="46">
        <v>29.8</v>
      </c>
      <c r="I26" s="46">
        <v>29.7</v>
      </c>
      <c r="J26" s="76"/>
    </row>
    <row r="27" spans="1:10" s="5" customFormat="1" ht="83.25" customHeight="1" x14ac:dyDescent="0.25">
      <c r="A27" s="111" t="s">
        <v>133</v>
      </c>
      <c r="B27" s="112"/>
      <c r="C27" s="113"/>
      <c r="D27" s="9">
        <v>984</v>
      </c>
      <c r="E27" s="10" t="s">
        <v>10</v>
      </c>
      <c r="F27" s="10" t="s">
        <v>75</v>
      </c>
      <c r="G27" s="9"/>
      <c r="H27" s="48">
        <f t="shared" ref="H27:I27" si="1">SUM(H28)</f>
        <v>5.6</v>
      </c>
      <c r="I27" s="48">
        <f t="shared" si="1"/>
        <v>5.6</v>
      </c>
      <c r="J27" s="77">
        <f t="shared" ref="J27:J46" si="2">SUM(I27/H27)*100</f>
        <v>100</v>
      </c>
    </row>
    <row r="28" spans="1:10" ht="31.5" customHeight="1" x14ac:dyDescent="0.25">
      <c r="A28" s="86" t="s">
        <v>61</v>
      </c>
      <c r="B28" s="108"/>
      <c r="C28" s="109"/>
      <c r="D28" s="6">
        <v>984</v>
      </c>
      <c r="E28" s="7" t="s">
        <v>10</v>
      </c>
      <c r="F28" s="10" t="s">
        <v>75</v>
      </c>
      <c r="G28" s="6">
        <v>200</v>
      </c>
      <c r="H28" s="46">
        <v>5.6</v>
      </c>
      <c r="I28" s="46">
        <v>5.6</v>
      </c>
      <c r="J28" s="76">
        <f t="shared" si="2"/>
        <v>100</v>
      </c>
    </row>
    <row r="29" spans="1:10" s="14" customFormat="1" ht="15.75" customHeight="1" x14ac:dyDescent="0.25">
      <c r="A29" s="110" t="s">
        <v>11</v>
      </c>
      <c r="B29" s="110"/>
      <c r="C29" s="110"/>
      <c r="D29" s="12">
        <v>984</v>
      </c>
      <c r="E29" s="13" t="s">
        <v>12</v>
      </c>
      <c r="F29" s="9"/>
      <c r="G29" s="9"/>
      <c r="H29" s="62">
        <f t="shared" ref="H29:I30" si="3">SUM(H30)</f>
        <v>10</v>
      </c>
      <c r="I29" s="62">
        <f t="shared" si="3"/>
        <v>0</v>
      </c>
      <c r="J29" s="81">
        <f t="shared" si="2"/>
        <v>0</v>
      </c>
    </row>
    <row r="30" spans="1:10" s="5" customFormat="1" ht="18" customHeight="1" x14ac:dyDescent="0.25">
      <c r="A30" s="105" t="s">
        <v>52</v>
      </c>
      <c r="B30" s="106"/>
      <c r="C30" s="107"/>
      <c r="D30" s="9">
        <v>984</v>
      </c>
      <c r="E30" s="10" t="s">
        <v>12</v>
      </c>
      <c r="F30" s="10" t="s">
        <v>76</v>
      </c>
      <c r="G30" s="10"/>
      <c r="H30" s="48">
        <f t="shared" si="3"/>
        <v>10</v>
      </c>
      <c r="I30" s="48">
        <f t="shared" si="3"/>
        <v>0</v>
      </c>
      <c r="J30" s="77">
        <f t="shared" si="2"/>
        <v>0</v>
      </c>
    </row>
    <row r="31" spans="1:10" ht="18.75" customHeight="1" x14ac:dyDescent="0.25">
      <c r="A31" s="102" t="s">
        <v>60</v>
      </c>
      <c r="B31" s="103"/>
      <c r="C31" s="104"/>
      <c r="D31" s="6">
        <v>984</v>
      </c>
      <c r="E31" s="7" t="s">
        <v>12</v>
      </c>
      <c r="F31" s="7" t="s">
        <v>76</v>
      </c>
      <c r="G31" s="7" t="s">
        <v>64</v>
      </c>
      <c r="H31" s="46">
        <v>10</v>
      </c>
      <c r="I31" s="46">
        <v>0</v>
      </c>
      <c r="J31" s="76">
        <f t="shared" si="2"/>
        <v>0</v>
      </c>
    </row>
    <row r="32" spans="1:10" s="45" customFormat="1" ht="21.75" customHeight="1" x14ac:dyDescent="0.25">
      <c r="A32" s="137" t="s">
        <v>7</v>
      </c>
      <c r="B32" s="137"/>
      <c r="C32" s="137"/>
      <c r="D32" s="61">
        <v>984</v>
      </c>
      <c r="E32" s="41" t="s">
        <v>8</v>
      </c>
      <c r="F32" s="61"/>
      <c r="G32" s="61"/>
      <c r="H32" s="62">
        <f>SUM(H33+H35+H37+H39+H41+H43+H45+H47+H49+H51+H53+H55)</f>
        <v>2540</v>
      </c>
      <c r="I32" s="62">
        <f>SUM(I33+I35+I37+I39+I41+I43+I45+I47+I49+I51+I53+I55)</f>
        <v>2536.9</v>
      </c>
      <c r="J32" s="81">
        <f t="shared" si="2"/>
        <v>99.877952755905525</v>
      </c>
    </row>
    <row r="33" spans="1:10" s="5" customFormat="1" ht="47.25" customHeight="1" x14ac:dyDescent="0.25">
      <c r="A33" s="111" t="s">
        <v>77</v>
      </c>
      <c r="B33" s="112"/>
      <c r="C33" s="113"/>
      <c r="D33" s="9">
        <v>984</v>
      </c>
      <c r="E33" s="10" t="s">
        <v>8</v>
      </c>
      <c r="F33" s="10" t="s">
        <v>78</v>
      </c>
      <c r="G33" s="9"/>
      <c r="H33" s="48">
        <f t="shared" ref="H33:I33" si="4">SUM(H34)</f>
        <v>117.2</v>
      </c>
      <c r="I33" s="48">
        <f t="shared" si="4"/>
        <v>117.2</v>
      </c>
      <c r="J33" s="77">
        <f t="shared" si="2"/>
        <v>100</v>
      </c>
    </row>
    <row r="34" spans="1:10" ht="33.75" customHeight="1" x14ac:dyDescent="0.25">
      <c r="A34" s="86" t="s">
        <v>61</v>
      </c>
      <c r="B34" s="108"/>
      <c r="C34" s="109"/>
      <c r="D34" s="6">
        <v>984</v>
      </c>
      <c r="E34" s="7" t="s">
        <v>8</v>
      </c>
      <c r="F34" s="10" t="s">
        <v>78</v>
      </c>
      <c r="G34" s="6">
        <v>200</v>
      </c>
      <c r="H34" s="46">
        <v>117.2</v>
      </c>
      <c r="I34" s="46">
        <v>117.2</v>
      </c>
      <c r="J34" s="76">
        <f t="shared" si="2"/>
        <v>100</v>
      </c>
    </row>
    <row r="35" spans="1:10" s="42" customFormat="1" ht="51" customHeight="1" x14ac:dyDescent="0.25">
      <c r="A35" s="134" t="s">
        <v>146</v>
      </c>
      <c r="B35" s="135"/>
      <c r="C35" s="136"/>
      <c r="D35" s="43">
        <v>984</v>
      </c>
      <c r="E35" s="44" t="s">
        <v>8</v>
      </c>
      <c r="F35" s="44" t="s">
        <v>79</v>
      </c>
      <c r="G35" s="43"/>
      <c r="H35" s="46">
        <f t="shared" ref="H35:I35" si="5">SUM(H36)</f>
        <v>0</v>
      </c>
      <c r="I35" s="46">
        <f t="shared" si="5"/>
        <v>0</v>
      </c>
      <c r="J35" s="76">
        <v>0</v>
      </c>
    </row>
    <row r="36" spans="1:10" s="42" customFormat="1" ht="30.75" customHeight="1" x14ac:dyDescent="0.25">
      <c r="A36" s="99" t="s">
        <v>61</v>
      </c>
      <c r="B36" s="100"/>
      <c r="C36" s="101"/>
      <c r="D36" s="43">
        <v>984</v>
      </c>
      <c r="E36" s="44" t="s">
        <v>8</v>
      </c>
      <c r="F36" s="44" t="s">
        <v>79</v>
      </c>
      <c r="G36" s="43">
        <v>200</v>
      </c>
      <c r="H36" s="46">
        <v>0</v>
      </c>
      <c r="I36" s="46">
        <v>0</v>
      </c>
      <c r="J36" s="76">
        <v>0</v>
      </c>
    </row>
    <row r="37" spans="1:10" s="5" customFormat="1" ht="51" customHeight="1" x14ac:dyDescent="0.25">
      <c r="A37" s="111" t="s">
        <v>80</v>
      </c>
      <c r="B37" s="112"/>
      <c r="C37" s="113"/>
      <c r="D37" s="6">
        <v>984</v>
      </c>
      <c r="E37" s="7" t="s">
        <v>8</v>
      </c>
      <c r="F37" s="7" t="s">
        <v>81</v>
      </c>
      <c r="G37" s="6"/>
      <c r="H37" s="46">
        <f t="shared" ref="H37:I37" si="6">H38</f>
        <v>72</v>
      </c>
      <c r="I37" s="46">
        <f t="shared" si="6"/>
        <v>72</v>
      </c>
      <c r="J37" s="76">
        <f t="shared" si="2"/>
        <v>100</v>
      </c>
    </row>
    <row r="38" spans="1:10" ht="21" customHeight="1" x14ac:dyDescent="0.25">
      <c r="A38" s="120" t="s">
        <v>60</v>
      </c>
      <c r="B38" s="121"/>
      <c r="C38" s="122"/>
      <c r="D38" s="6">
        <v>984</v>
      </c>
      <c r="E38" s="7" t="s">
        <v>8</v>
      </c>
      <c r="F38" s="7" t="s">
        <v>81</v>
      </c>
      <c r="G38" s="6">
        <v>800</v>
      </c>
      <c r="H38" s="46">
        <v>72</v>
      </c>
      <c r="I38" s="46">
        <v>72</v>
      </c>
      <c r="J38" s="76">
        <f t="shared" si="2"/>
        <v>100</v>
      </c>
    </row>
    <row r="39" spans="1:10" ht="33.75" customHeight="1" x14ac:dyDescent="0.25">
      <c r="A39" s="134" t="s">
        <v>82</v>
      </c>
      <c r="B39" s="135"/>
      <c r="C39" s="136"/>
      <c r="D39" s="39">
        <v>984</v>
      </c>
      <c r="E39" s="40" t="s">
        <v>8</v>
      </c>
      <c r="F39" s="40" t="s">
        <v>83</v>
      </c>
      <c r="G39" s="41"/>
      <c r="H39" s="48">
        <f t="shared" ref="H39:I39" si="7">H40</f>
        <v>0</v>
      </c>
      <c r="I39" s="48">
        <f t="shared" si="7"/>
        <v>0</v>
      </c>
      <c r="J39" s="76">
        <v>0</v>
      </c>
    </row>
    <row r="40" spans="1:10" ht="33.75" customHeight="1" x14ac:dyDescent="0.25">
      <c r="A40" s="99" t="s">
        <v>61</v>
      </c>
      <c r="B40" s="139"/>
      <c r="C40" s="140"/>
      <c r="D40" s="43">
        <v>984</v>
      </c>
      <c r="E40" s="44" t="s">
        <v>8</v>
      </c>
      <c r="F40" s="44" t="s">
        <v>83</v>
      </c>
      <c r="G40" s="44" t="s">
        <v>62</v>
      </c>
      <c r="H40" s="48">
        <v>0</v>
      </c>
      <c r="I40" s="48">
        <v>0</v>
      </c>
      <c r="J40" s="76">
        <v>0</v>
      </c>
    </row>
    <row r="41" spans="1:10" ht="138" customHeight="1" x14ac:dyDescent="0.25">
      <c r="A41" s="111" t="s">
        <v>86</v>
      </c>
      <c r="B41" s="112"/>
      <c r="C41" s="113"/>
      <c r="D41" s="9">
        <v>984</v>
      </c>
      <c r="E41" s="10" t="s">
        <v>8</v>
      </c>
      <c r="F41" s="10" t="s">
        <v>87</v>
      </c>
      <c r="G41" s="9"/>
      <c r="H41" s="48">
        <f>H42</f>
        <v>117.6</v>
      </c>
      <c r="I41" s="48">
        <f>I42</f>
        <v>117.6</v>
      </c>
      <c r="J41" s="77">
        <f t="shared" si="2"/>
        <v>100</v>
      </c>
    </row>
    <row r="42" spans="1:10" ht="36" customHeight="1" x14ac:dyDescent="0.25">
      <c r="A42" s="86" t="s">
        <v>61</v>
      </c>
      <c r="B42" s="87"/>
      <c r="C42" s="88"/>
      <c r="D42" s="6">
        <v>984</v>
      </c>
      <c r="E42" s="7" t="s">
        <v>8</v>
      </c>
      <c r="F42" s="7" t="s">
        <v>87</v>
      </c>
      <c r="G42" s="6">
        <v>200</v>
      </c>
      <c r="H42" s="46">
        <v>117.6</v>
      </c>
      <c r="I42" s="46">
        <v>117.6</v>
      </c>
      <c r="J42" s="76">
        <f t="shared" si="2"/>
        <v>100</v>
      </c>
    </row>
    <row r="43" spans="1:10" ht="45.75" customHeight="1" x14ac:dyDescent="0.25">
      <c r="A43" s="138" t="s">
        <v>159</v>
      </c>
      <c r="B43" s="141"/>
      <c r="C43" s="142"/>
      <c r="D43" s="9">
        <v>984</v>
      </c>
      <c r="E43" s="10" t="s">
        <v>8</v>
      </c>
      <c r="F43" s="10" t="s">
        <v>88</v>
      </c>
      <c r="G43" s="9"/>
      <c r="H43" s="48">
        <f>H44</f>
        <v>15</v>
      </c>
      <c r="I43" s="48">
        <f>I44</f>
        <v>15</v>
      </c>
      <c r="J43" s="77">
        <f t="shared" si="2"/>
        <v>100</v>
      </c>
    </row>
    <row r="44" spans="1:10" ht="34.5" customHeight="1" x14ac:dyDescent="0.25">
      <c r="A44" s="86" t="s">
        <v>61</v>
      </c>
      <c r="B44" s="87"/>
      <c r="C44" s="88"/>
      <c r="D44" s="9">
        <v>984</v>
      </c>
      <c r="E44" s="10" t="s">
        <v>8</v>
      </c>
      <c r="F44" s="10" t="s">
        <v>88</v>
      </c>
      <c r="G44" s="6">
        <v>200</v>
      </c>
      <c r="H44" s="46">
        <v>15</v>
      </c>
      <c r="I44" s="46">
        <v>15</v>
      </c>
      <c r="J44" s="76">
        <f t="shared" si="2"/>
        <v>100</v>
      </c>
    </row>
    <row r="45" spans="1:10" ht="38.25" customHeight="1" x14ac:dyDescent="0.25">
      <c r="A45" s="111" t="s">
        <v>93</v>
      </c>
      <c r="B45" s="112"/>
      <c r="C45" s="113"/>
      <c r="D45" s="9">
        <v>984</v>
      </c>
      <c r="E45" s="10" t="s">
        <v>8</v>
      </c>
      <c r="F45" s="10" t="s">
        <v>94</v>
      </c>
      <c r="G45" s="9"/>
      <c r="H45" s="48">
        <f t="shared" ref="H45:I45" si="8">SUM(H46)</f>
        <v>1185.7</v>
      </c>
      <c r="I45" s="48">
        <f t="shared" si="8"/>
        <v>1182.9000000000001</v>
      </c>
      <c r="J45" s="77">
        <f t="shared" si="2"/>
        <v>99.763852576537076</v>
      </c>
    </row>
    <row r="46" spans="1:10" ht="38.25" customHeight="1" x14ac:dyDescent="0.25">
      <c r="A46" s="86" t="s">
        <v>61</v>
      </c>
      <c r="B46" s="87"/>
      <c r="C46" s="88"/>
      <c r="D46" s="6">
        <v>984</v>
      </c>
      <c r="E46" s="7" t="s">
        <v>8</v>
      </c>
      <c r="F46" s="10" t="s">
        <v>94</v>
      </c>
      <c r="G46" s="6">
        <v>200</v>
      </c>
      <c r="H46" s="46">
        <v>1185.7</v>
      </c>
      <c r="I46" s="46">
        <v>1182.9000000000001</v>
      </c>
      <c r="J46" s="76">
        <f t="shared" si="2"/>
        <v>99.763852576537076</v>
      </c>
    </row>
    <row r="47" spans="1:10" s="45" customFormat="1" ht="33.75" customHeight="1" x14ac:dyDescent="0.25">
      <c r="A47" s="92" t="s">
        <v>154</v>
      </c>
      <c r="B47" s="93"/>
      <c r="C47" s="94"/>
      <c r="D47" s="39">
        <v>984</v>
      </c>
      <c r="E47" s="40" t="s">
        <v>8</v>
      </c>
      <c r="F47" s="40" t="s">
        <v>155</v>
      </c>
      <c r="G47" s="39"/>
      <c r="H47" s="48">
        <f t="shared" ref="H47:I47" si="9">H48</f>
        <v>0</v>
      </c>
      <c r="I47" s="48">
        <f t="shared" si="9"/>
        <v>0</v>
      </c>
      <c r="J47" s="76">
        <v>0</v>
      </c>
    </row>
    <row r="48" spans="1:10" s="45" customFormat="1" ht="27" customHeight="1" x14ac:dyDescent="0.25">
      <c r="A48" s="99" t="s">
        <v>60</v>
      </c>
      <c r="B48" s="100"/>
      <c r="C48" s="101"/>
      <c r="D48" s="43">
        <v>984</v>
      </c>
      <c r="E48" s="44" t="s">
        <v>8</v>
      </c>
      <c r="F48" s="44" t="s">
        <v>155</v>
      </c>
      <c r="G48" s="43">
        <v>800</v>
      </c>
      <c r="H48" s="46">
        <v>0</v>
      </c>
      <c r="I48" s="46">
        <v>0</v>
      </c>
      <c r="J48" s="76">
        <v>0</v>
      </c>
    </row>
    <row r="49" spans="1:10" s="5" customFormat="1" ht="82.5" customHeight="1" x14ac:dyDescent="0.25">
      <c r="A49" s="111" t="s">
        <v>84</v>
      </c>
      <c r="B49" s="112"/>
      <c r="C49" s="113"/>
      <c r="D49" s="9">
        <v>984</v>
      </c>
      <c r="E49" s="10" t="s">
        <v>8</v>
      </c>
      <c r="F49" s="10" t="s">
        <v>85</v>
      </c>
      <c r="G49" s="9"/>
      <c r="H49" s="48">
        <f t="shared" ref="H49:I49" si="10">SUM(H50)</f>
        <v>196</v>
      </c>
      <c r="I49" s="48">
        <f t="shared" si="10"/>
        <v>196</v>
      </c>
      <c r="J49" s="77">
        <f t="shared" ref="J49:J77" si="11">SUM(I49/H49)*100</f>
        <v>100</v>
      </c>
    </row>
    <row r="50" spans="1:10" ht="31.5" customHeight="1" x14ac:dyDescent="0.25">
      <c r="A50" s="86" t="s">
        <v>61</v>
      </c>
      <c r="B50" s="87"/>
      <c r="C50" s="88"/>
      <c r="D50" s="6">
        <v>984</v>
      </c>
      <c r="E50" s="7" t="s">
        <v>8</v>
      </c>
      <c r="F50" s="7" t="s">
        <v>85</v>
      </c>
      <c r="G50" s="6">
        <v>200</v>
      </c>
      <c r="H50" s="46">
        <v>196</v>
      </c>
      <c r="I50" s="46">
        <v>196</v>
      </c>
      <c r="J50" s="76">
        <f t="shared" si="11"/>
        <v>100</v>
      </c>
    </row>
    <row r="51" spans="1:10" s="5" customFormat="1" ht="115.5" customHeight="1" x14ac:dyDescent="0.25">
      <c r="A51" s="111" t="s">
        <v>89</v>
      </c>
      <c r="B51" s="112"/>
      <c r="C51" s="113"/>
      <c r="D51" s="9">
        <v>984</v>
      </c>
      <c r="E51" s="10" t="s">
        <v>8</v>
      </c>
      <c r="F51" s="10" t="s">
        <v>90</v>
      </c>
      <c r="G51" s="9"/>
      <c r="H51" s="48">
        <f>H52</f>
        <v>95.7</v>
      </c>
      <c r="I51" s="48">
        <f>I52</f>
        <v>95.7</v>
      </c>
      <c r="J51" s="77">
        <f t="shared" si="11"/>
        <v>100</v>
      </c>
    </row>
    <row r="52" spans="1:10" ht="34.5" customHeight="1" x14ac:dyDescent="0.25">
      <c r="A52" s="86" t="s">
        <v>61</v>
      </c>
      <c r="B52" s="87"/>
      <c r="C52" s="88"/>
      <c r="D52" s="6">
        <v>984</v>
      </c>
      <c r="E52" s="7" t="s">
        <v>8</v>
      </c>
      <c r="F52" s="7" t="s">
        <v>90</v>
      </c>
      <c r="G52" s="6">
        <v>200</v>
      </c>
      <c r="H52" s="46">
        <v>95.7</v>
      </c>
      <c r="I52" s="46">
        <v>95.7</v>
      </c>
      <c r="J52" s="76">
        <f t="shared" si="11"/>
        <v>100</v>
      </c>
    </row>
    <row r="53" spans="1:10" ht="80.25" customHeight="1" x14ac:dyDescent="0.25">
      <c r="A53" s="111" t="s">
        <v>91</v>
      </c>
      <c r="B53" s="112"/>
      <c r="C53" s="113"/>
      <c r="D53" s="9">
        <v>984</v>
      </c>
      <c r="E53" s="10" t="s">
        <v>8</v>
      </c>
      <c r="F53" s="10" t="s">
        <v>92</v>
      </c>
      <c r="G53" s="9"/>
      <c r="H53" s="48">
        <f t="shared" ref="H53:I53" si="12">SUM(H54)</f>
        <v>105.2</v>
      </c>
      <c r="I53" s="48">
        <f t="shared" si="12"/>
        <v>105.2</v>
      </c>
      <c r="J53" s="77">
        <f t="shared" si="11"/>
        <v>100</v>
      </c>
    </row>
    <row r="54" spans="1:10" ht="31.5" customHeight="1" x14ac:dyDescent="0.25">
      <c r="A54" s="86" t="s">
        <v>61</v>
      </c>
      <c r="B54" s="87"/>
      <c r="C54" s="88"/>
      <c r="D54" s="6">
        <v>984</v>
      </c>
      <c r="E54" s="7" t="s">
        <v>8</v>
      </c>
      <c r="F54" s="7" t="s">
        <v>92</v>
      </c>
      <c r="G54" s="6">
        <v>200</v>
      </c>
      <c r="H54" s="46">
        <v>105.2</v>
      </c>
      <c r="I54" s="46">
        <v>105.2</v>
      </c>
      <c r="J54" s="76">
        <f t="shared" si="11"/>
        <v>100</v>
      </c>
    </row>
    <row r="55" spans="1:10" ht="87.75" customHeight="1" x14ac:dyDescent="0.25">
      <c r="A55" s="92" t="s">
        <v>161</v>
      </c>
      <c r="B55" s="93"/>
      <c r="C55" s="94"/>
      <c r="D55" s="39">
        <v>984</v>
      </c>
      <c r="E55" s="40" t="s">
        <v>8</v>
      </c>
      <c r="F55" s="40" t="s">
        <v>162</v>
      </c>
      <c r="G55" s="39"/>
      <c r="H55" s="48">
        <f>SUM(H56+H57+H58)</f>
        <v>635.60000000000014</v>
      </c>
      <c r="I55" s="79">
        <f>SUM(I56+I57+I58)</f>
        <v>635.30000000000007</v>
      </c>
      <c r="J55" s="76">
        <f t="shared" si="11"/>
        <v>99.952800503461276</v>
      </c>
    </row>
    <row r="56" spans="1:10" ht="101.25" customHeight="1" x14ac:dyDescent="0.25">
      <c r="A56" s="86" t="s">
        <v>63</v>
      </c>
      <c r="B56" s="87"/>
      <c r="C56" s="88"/>
      <c r="D56" s="43">
        <v>984</v>
      </c>
      <c r="E56" s="44" t="s">
        <v>8</v>
      </c>
      <c r="F56" s="44" t="s">
        <v>162</v>
      </c>
      <c r="G56" s="43">
        <v>100</v>
      </c>
      <c r="H56" s="46">
        <v>618.20000000000005</v>
      </c>
      <c r="I56" s="79">
        <v>618.1</v>
      </c>
      <c r="J56" s="76">
        <f t="shared" si="11"/>
        <v>99.983824005176317</v>
      </c>
    </row>
    <row r="57" spans="1:10" ht="33" customHeight="1" x14ac:dyDescent="0.25">
      <c r="A57" s="86" t="s">
        <v>61</v>
      </c>
      <c r="B57" s="87"/>
      <c r="C57" s="88"/>
      <c r="D57" s="43">
        <v>984</v>
      </c>
      <c r="E57" s="44" t="s">
        <v>8</v>
      </c>
      <c r="F57" s="44" t="s">
        <v>162</v>
      </c>
      <c r="G57" s="43">
        <v>200</v>
      </c>
      <c r="H57" s="46">
        <v>16.2</v>
      </c>
      <c r="I57" s="79">
        <v>16.100000000000001</v>
      </c>
      <c r="J57" s="76">
        <f t="shared" si="11"/>
        <v>99.382716049382722</v>
      </c>
    </row>
    <row r="58" spans="1:10" ht="18" customHeight="1" x14ac:dyDescent="0.25">
      <c r="A58" s="86" t="s">
        <v>60</v>
      </c>
      <c r="B58" s="108"/>
      <c r="C58" s="109"/>
      <c r="D58" s="43">
        <v>984</v>
      </c>
      <c r="E58" s="44" t="s">
        <v>8</v>
      </c>
      <c r="F58" s="44" t="s">
        <v>162</v>
      </c>
      <c r="G58" s="43">
        <v>800</v>
      </c>
      <c r="H58" s="46">
        <v>1.2</v>
      </c>
      <c r="I58" s="79">
        <v>1.1000000000000001</v>
      </c>
      <c r="J58" s="76">
        <f t="shared" si="11"/>
        <v>91.666666666666671</v>
      </c>
    </row>
    <row r="59" spans="1:10" s="5" customFormat="1" ht="49.5" customHeight="1" x14ac:dyDescent="0.25">
      <c r="A59" s="127" t="s">
        <v>13</v>
      </c>
      <c r="B59" s="127"/>
      <c r="C59" s="127"/>
      <c r="D59" s="2">
        <v>984</v>
      </c>
      <c r="E59" s="3" t="s">
        <v>14</v>
      </c>
      <c r="F59" s="7"/>
      <c r="G59" s="6"/>
      <c r="H59" s="69">
        <f>SUM(H60)</f>
        <v>568.29999999999995</v>
      </c>
      <c r="I59" s="69">
        <f>SUM(I60)</f>
        <v>567.9</v>
      </c>
      <c r="J59" s="80">
        <f t="shared" si="11"/>
        <v>99.929614640154853</v>
      </c>
    </row>
    <row r="60" spans="1:10" s="5" customFormat="1" ht="66" customHeight="1" x14ac:dyDescent="0.25">
      <c r="A60" s="85" t="s">
        <v>15</v>
      </c>
      <c r="B60" s="85"/>
      <c r="C60" s="85"/>
      <c r="D60" s="12">
        <v>984</v>
      </c>
      <c r="E60" s="13" t="s">
        <v>16</v>
      </c>
      <c r="F60" s="13"/>
      <c r="G60" s="12"/>
      <c r="H60" s="62">
        <f>SUM(H61+H63)</f>
        <v>568.29999999999995</v>
      </c>
      <c r="I60" s="62">
        <f>SUM(I61+I63)</f>
        <v>567.9</v>
      </c>
      <c r="J60" s="81">
        <f t="shared" si="11"/>
        <v>99.929614640154853</v>
      </c>
    </row>
    <row r="61" spans="1:10" s="5" customFormat="1" ht="165" customHeight="1" x14ac:dyDescent="0.25">
      <c r="A61" s="138" t="s">
        <v>135</v>
      </c>
      <c r="B61" s="112"/>
      <c r="C61" s="113"/>
      <c r="D61" s="9">
        <v>984</v>
      </c>
      <c r="E61" s="10" t="s">
        <v>16</v>
      </c>
      <c r="F61" s="10" t="s">
        <v>95</v>
      </c>
      <c r="G61" s="9"/>
      <c r="H61" s="48">
        <f t="shared" ref="H61:I61" si="13">SUM(H62)</f>
        <v>144</v>
      </c>
      <c r="I61" s="48">
        <f t="shared" si="13"/>
        <v>143.69999999999999</v>
      </c>
      <c r="J61" s="77">
        <f t="shared" si="11"/>
        <v>99.791666666666657</v>
      </c>
    </row>
    <row r="62" spans="1:10" ht="37.5" customHeight="1" x14ac:dyDescent="0.25">
      <c r="A62" s="86" t="s">
        <v>61</v>
      </c>
      <c r="B62" s="87"/>
      <c r="C62" s="88"/>
      <c r="D62" s="6">
        <v>984</v>
      </c>
      <c r="E62" s="7" t="s">
        <v>16</v>
      </c>
      <c r="F62" s="7" t="s">
        <v>95</v>
      </c>
      <c r="G62" s="6">
        <v>200</v>
      </c>
      <c r="H62" s="46">
        <v>144</v>
      </c>
      <c r="I62" s="46">
        <v>143.69999999999999</v>
      </c>
      <c r="J62" s="76">
        <f t="shared" si="11"/>
        <v>99.791666666666657</v>
      </c>
    </row>
    <row r="63" spans="1:10" s="5" customFormat="1" ht="122.25" customHeight="1" x14ac:dyDescent="0.25">
      <c r="A63" s="111" t="s">
        <v>96</v>
      </c>
      <c r="B63" s="112"/>
      <c r="C63" s="113"/>
      <c r="D63" s="9">
        <v>984</v>
      </c>
      <c r="E63" s="10" t="s">
        <v>16</v>
      </c>
      <c r="F63" s="10" t="s">
        <v>97</v>
      </c>
      <c r="G63" s="9"/>
      <c r="H63" s="48">
        <f t="shared" ref="H63:I63" si="14">SUM(H64)</f>
        <v>424.3</v>
      </c>
      <c r="I63" s="48">
        <f t="shared" si="14"/>
        <v>424.2</v>
      </c>
      <c r="J63" s="77">
        <f t="shared" si="11"/>
        <v>99.97643176997407</v>
      </c>
    </row>
    <row r="64" spans="1:10" ht="31.5" customHeight="1" x14ac:dyDescent="0.25">
      <c r="A64" s="86" t="s">
        <v>61</v>
      </c>
      <c r="B64" s="87"/>
      <c r="C64" s="88"/>
      <c r="D64" s="6">
        <v>984</v>
      </c>
      <c r="E64" s="7" t="s">
        <v>16</v>
      </c>
      <c r="F64" s="7" t="s">
        <v>97</v>
      </c>
      <c r="G64" s="6">
        <v>200</v>
      </c>
      <c r="H64" s="46">
        <v>424.3</v>
      </c>
      <c r="I64" s="46">
        <v>424.2</v>
      </c>
      <c r="J64" s="76">
        <f t="shared" si="11"/>
        <v>99.97643176997407</v>
      </c>
    </row>
    <row r="65" spans="1:10" ht="20.25" customHeight="1" x14ac:dyDescent="0.25">
      <c r="A65" s="89" t="s">
        <v>17</v>
      </c>
      <c r="B65" s="90"/>
      <c r="C65" s="91"/>
      <c r="D65" s="2">
        <v>984</v>
      </c>
      <c r="E65" s="3" t="s">
        <v>18</v>
      </c>
      <c r="F65" s="3"/>
      <c r="G65" s="6"/>
      <c r="H65" s="69">
        <f>SUM(H66+H69+H72)</f>
        <v>56660.5</v>
      </c>
      <c r="I65" s="69">
        <f>SUM(I66+I69+I72)</f>
        <v>55859.799999999996</v>
      </c>
      <c r="J65" s="80">
        <f t="shared" si="11"/>
        <v>98.58684621561757</v>
      </c>
    </row>
    <row r="66" spans="1:10" ht="21" customHeight="1" x14ac:dyDescent="0.25">
      <c r="A66" s="156" t="s">
        <v>49</v>
      </c>
      <c r="B66" s="157"/>
      <c r="C66" s="158"/>
      <c r="D66" s="12">
        <v>984</v>
      </c>
      <c r="E66" s="13" t="s">
        <v>48</v>
      </c>
      <c r="F66" s="13"/>
      <c r="G66" s="9"/>
      <c r="H66" s="62">
        <f>SUM(H67)</f>
        <v>1701.7</v>
      </c>
      <c r="I66" s="62">
        <f>SUM(I67)</f>
        <v>1700.1</v>
      </c>
      <c r="J66" s="81">
        <f t="shared" si="11"/>
        <v>99.90597637656461</v>
      </c>
    </row>
    <row r="67" spans="1:10" s="5" customFormat="1" ht="96" customHeight="1" x14ac:dyDescent="0.25">
      <c r="A67" s="161" t="s">
        <v>98</v>
      </c>
      <c r="B67" s="157"/>
      <c r="C67" s="158"/>
      <c r="D67" s="9">
        <v>984</v>
      </c>
      <c r="E67" s="10" t="s">
        <v>48</v>
      </c>
      <c r="F67" s="10" t="s">
        <v>99</v>
      </c>
      <c r="G67" s="9"/>
      <c r="H67" s="48">
        <f>H68</f>
        <v>1701.7</v>
      </c>
      <c r="I67" s="48">
        <f>I68</f>
        <v>1700.1</v>
      </c>
      <c r="J67" s="77">
        <f t="shared" si="11"/>
        <v>99.90597637656461</v>
      </c>
    </row>
    <row r="68" spans="1:10" ht="18.75" customHeight="1" x14ac:dyDescent="0.25">
      <c r="A68" s="120" t="s">
        <v>60</v>
      </c>
      <c r="B68" s="159"/>
      <c r="C68" s="160"/>
      <c r="D68" s="6">
        <v>984</v>
      </c>
      <c r="E68" s="7" t="s">
        <v>48</v>
      </c>
      <c r="F68" s="7" t="s">
        <v>99</v>
      </c>
      <c r="G68" s="6">
        <v>800</v>
      </c>
      <c r="H68" s="46">
        <v>1701.7</v>
      </c>
      <c r="I68" s="46">
        <v>1700.1</v>
      </c>
      <c r="J68" s="76">
        <f t="shared" si="11"/>
        <v>99.90597637656461</v>
      </c>
    </row>
    <row r="69" spans="1:10" s="63" customFormat="1" ht="19.5" customHeight="1" x14ac:dyDescent="0.25">
      <c r="A69" s="169" t="s">
        <v>100</v>
      </c>
      <c r="B69" s="170"/>
      <c r="C69" s="171"/>
      <c r="D69" s="61">
        <v>984</v>
      </c>
      <c r="E69" s="41" t="s">
        <v>53</v>
      </c>
      <c r="F69" s="41"/>
      <c r="G69" s="61"/>
      <c r="H69" s="62">
        <f>SUM(H70)</f>
        <v>54855.8</v>
      </c>
      <c r="I69" s="62">
        <f>SUM(I70)</f>
        <v>54056.7</v>
      </c>
      <c r="J69" s="81">
        <f t="shared" si="11"/>
        <v>98.543271632170146</v>
      </c>
    </row>
    <row r="70" spans="1:10" s="45" customFormat="1" ht="110.25" customHeight="1" x14ac:dyDescent="0.25">
      <c r="A70" s="92" t="s">
        <v>101</v>
      </c>
      <c r="B70" s="172"/>
      <c r="C70" s="173"/>
      <c r="D70" s="39">
        <v>984</v>
      </c>
      <c r="E70" s="40" t="s">
        <v>53</v>
      </c>
      <c r="F70" s="40" t="s">
        <v>102</v>
      </c>
      <c r="G70" s="39"/>
      <c r="H70" s="48">
        <f>H71</f>
        <v>54855.8</v>
      </c>
      <c r="I70" s="48">
        <f>I71</f>
        <v>54056.7</v>
      </c>
      <c r="J70" s="77">
        <f t="shared" si="11"/>
        <v>98.543271632170146</v>
      </c>
    </row>
    <row r="71" spans="1:10" ht="33.75" customHeight="1" x14ac:dyDescent="0.25">
      <c r="A71" s="86" t="s">
        <v>61</v>
      </c>
      <c r="B71" s="87"/>
      <c r="C71" s="88"/>
      <c r="D71" s="6">
        <v>984</v>
      </c>
      <c r="E71" s="7" t="s">
        <v>53</v>
      </c>
      <c r="F71" s="7" t="s">
        <v>102</v>
      </c>
      <c r="G71" s="6">
        <v>200</v>
      </c>
      <c r="H71" s="46">
        <v>54855.8</v>
      </c>
      <c r="I71" s="46">
        <v>54056.7</v>
      </c>
      <c r="J71" s="76">
        <f t="shared" si="11"/>
        <v>98.543271632170146</v>
      </c>
    </row>
    <row r="72" spans="1:10" s="5" customFormat="1" ht="32.25" customHeight="1" x14ac:dyDescent="0.25">
      <c r="A72" s="85" t="s">
        <v>19</v>
      </c>
      <c r="B72" s="85"/>
      <c r="C72" s="85"/>
      <c r="D72" s="12">
        <v>984</v>
      </c>
      <c r="E72" s="13" t="s">
        <v>20</v>
      </c>
      <c r="F72" s="9"/>
      <c r="G72" s="9"/>
      <c r="H72" s="62">
        <f t="shared" ref="H72:I73" si="15">SUM(H73)</f>
        <v>103</v>
      </c>
      <c r="I72" s="62">
        <f t="shared" si="15"/>
        <v>103</v>
      </c>
      <c r="J72" s="81">
        <f t="shared" si="11"/>
        <v>100</v>
      </c>
    </row>
    <row r="73" spans="1:10" ht="50.25" customHeight="1" x14ac:dyDescent="0.25">
      <c r="A73" s="111" t="s">
        <v>103</v>
      </c>
      <c r="B73" s="112"/>
      <c r="C73" s="113"/>
      <c r="D73" s="9">
        <v>984</v>
      </c>
      <c r="E73" s="10" t="s">
        <v>20</v>
      </c>
      <c r="F73" s="9">
        <v>7950007</v>
      </c>
      <c r="G73" s="9"/>
      <c r="H73" s="48">
        <f t="shared" si="15"/>
        <v>103</v>
      </c>
      <c r="I73" s="48">
        <f t="shared" si="15"/>
        <v>103</v>
      </c>
      <c r="J73" s="77">
        <f t="shared" si="11"/>
        <v>100</v>
      </c>
    </row>
    <row r="74" spans="1:10" s="8" customFormat="1" ht="35.25" customHeight="1" x14ac:dyDescent="0.25">
      <c r="A74" s="86" t="s">
        <v>61</v>
      </c>
      <c r="B74" s="87"/>
      <c r="C74" s="88"/>
      <c r="D74" s="6">
        <v>984</v>
      </c>
      <c r="E74" s="7" t="s">
        <v>20</v>
      </c>
      <c r="F74" s="6">
        <v>7950007</v>
      </c>
      <c r="G74" s="6">
        <v>200</v>
      </c>
      <c r="H74" s="46">
        <v>103</v>
      </c>
      <c r="I74" s="46">
        <v>103</v>
      </c>
      <c r="J74" s="76">
        <f t="shared" si="11"/>
        <v>100</v>
      </c>
    </row>
    <row r="75" spans="1:10" s="8" customFormat="1" ht="35.25" customHeight="1" x14ac:dyDescent="0.2">
      <c r="A75" s="114" t="s">
        <v>43</v>
      </c>
      <c r="B75" s="162"/>
      <c r="C75" s="163"/>
      <c r="D75" s="2">
        <v>984</v>
      </c>
      <c r="E75" s="3" t="s">
        <v>45</v>
      </c>
      <c r="F75" s="2"/>
      <c r="G75" s="2"/>
      <c r="H75" s="69">
        <f>H76</f>
        <v>171457.8</v>
      </c>
      <c r="I75" s="69">
        <f>I76</f>
        <v>160810.5</v>
      </c>
      <c r="J75" s="80">
        <f t="shared" si="11"/>
        <v>93.790133782190139</v>
      </c>
    </row>
    <row r="76" spans="1:10" s="5" customFormat="1" ht="20.25" customHeight="1" x14ac:dyDescent="0.25">
      <c r="A76" s="89" t="s">
        <v>46</v>
      </c>
      <c r="B76" s="90"/>
      <c r="C76" s="91"/>
      <c r="D76" s="2">
        <v>984</v>
      </c>
      <c r="E76" s="3" t="s">
        <v>21</v>
      </c>
      <c r="F76" s="6"/>
      <c r="G76" s="6"/>
      <c r="H76" s="69">
        <f>SUM(H77+H80+H84+H87+H89+H91+H93+H95+H97+H100+H102+H105+H108+H82+H110)</f>
        <v>171457.8</v>
      </c>
      <c r="I76" s="69">
        <f>SUM(I77+I80+I84+I87+I89+I91+I93+I95+I97+I100+I102+I105+I108+I82+I110)</f>
        <v>160810.5</v>
      </c>
      <c r="J76" s="80">
        <f t="shared" si="11"/>
        <v>93.790133782190139</v>
      </c>
    </row>
    <row r="77" spans="1:10" s="45" customFormat="1" ht="34.5" customHeight="1" x14ac:dyDescent="0.25">
      <c r="A77" s="134" t="s">
        <v>151</v>
      </c>
      <c r="B77" s="164"/>
      <c r="C77" s="165"/>
      <c r="D77" s="49">
        <v>984</v>
      </c>
      <c r="E77" s="50" t="s">
        <v>21</v>
      </c>
      <c r="F77" s="50" t="s">
        <v>149</v>
      </c>
      <c r="G77" s="51"/>
      <c r="H77" s="48">
        <f>H78+H79</f>
        <v>15690.4</v>
      </c>
      <c r="I77" s="48">
        <f>I78+I79</f>
        <v>15690.300000000001</v>
      </c>
      <c r="J77" s="77">
        <f t="shared" si="11"/>
        <v>99.999362667618428</v>
      </c>
    </row>
    <row r="78" spans="1:10" s="45" customFormat="1" ht="35.25" customHeight="1" x14ac:dyDescent="0.25">
      <c r="A78" s="86" t="s">
        <v>61</v>
      </c>
      <c r="B78" s="87"/>
      <c r="C78" s="88"/>
      <c r="D78" s="52">
        <v>984</v>
      </c>
      <c r="E78" s="53" t="s">
        <v>21</v>
      </c>
      <c r="F78" s="53" t="s">
        <v>149</v>
      </c>
      <c r="G78" s="51">
        <v>200</v>
      </c>
      <c r="H78" s="46">
        <v>15564.8</v>
      </c>
      <c r="I78" s="46">
        <v>15564.7</v>
      </c>
      <c r="J78" s="76">
        <f t="shared" ref="J78:J96" si="16">SUM(I78/H78)*100</f>
        <v>99.999357524671069</v>
      </c>
    </row>
    <row r="79" spans="1:10" s="45" customFormat="1" ht="15" customHeight="1" x14ac:dyDescent="0.25">
      <c r="A79" s="166" t="s">
        <v>150</v>
      </c>
      <c r="B79" s="167"/>
      <c r="C79" s="168"/>
      <c r="D79" s="52">
        <v>984</v>
      </c>
      <c r="E79" s="53" t="s">
        <v>21</v>
      </c>
      <c r="F79" s="53" t="s">
        <v>149</v>
      </c>
      <c r="G79" s="51">
        <v>800</v>
      </c>
      <c r="H79" s="46">
        <v>125.6</v>
      </c>
      <c r="I79" s="46">
        <v>125.6</v>
      </c>
      <c r="J79" s="76">
        <f t="shared" si="16"/>
        <v>100</v>
      </c>
    </row>
    <row r="80" spans="1:10" s="5" customFormat="1" ht="70.5" customHeight="1" x14ac:dyDescent="0.25">
      <c r="A80" s="111" t="s">
        <v>109</v>
      </c>
      <c r="B80" s="151"/>
      <c r="C80" s="152"/>
      <c r="D80" s="34">
        <v>984</v>
      </c>
      <c r="E80" s="35" t="s">
        <v>21</v>
      </c>
      <c r="F80" s="35" t="s">
        <v>110</v>
      </c>
      <c r="G80" s="35"/>
      <c r="H80" s="48">
        <f t="shared" ref="H80:I80" si="17">SUM(H81)</f>
        <v>49528.1</v>
      </c>
      <c r="I80" s="48">
        <f t="shared" si="17"/>
        <v>39007</v>
      </c>
      <c r="J80" s="77">
        <f t="shared" si="16"/>
        <v>78.75731150599357</v>
      </c>
    </row>
    <row r="81" spans="1:10" s="5" customFormat="1" ht="33.75" customHeight="1" x14ac:dyDescent="0.25">
      <c r="A81" s="86" t="s">
        <v>61</v>
      </c>
      <c r="B81" s="87"/>
      <c r="C81" s="88"/>
      <c r="D81" s="29">
        <v>984</v>
      </c>
      <c r="E81" s="22" t="s">
        <v>21</v>
      </c>
      <c r="F81" s="22" t="s">
        <v>110</v>
      </c>
      <c r="G81" s="22" t="s">
        <v>62</v>
      </c>
      <c r="H81" s="46">
        <v>49528.1</v>
      </c>
      <c r="I81" s="46">
        <v>39007</v>
      </c>
      <c r="J81" s="76">
        <f t="shared" si="16"/>
        <v>78.75731150599357</v>
      </c>
    </row>
    <row r="82" spans="1:10" s="5" customFormat="1" ht="57.75" customHeight="1" x14ac:dyDescent="0.25">
      <c r="A82" s="146" t="s">
        <v>156</v>
      </c>
      <c r="B82" s="146"/>
      <c r="C82" s="146"/>
      <c r="D82" s="66">
        <v>984</v>
      </c>
      <c r="E82" s="22" t="s">
        <v>21</v>
      </c>
      <c r="F82" s="66">
        <v>6009010</v>
      </c>
      <c r="G82" s="66"/>
      <c r="H82" s="70">
        <f t="shared" ref="H82:I82" si="18">H83</f>
        <v>22706.3</v>
      </c>
      <c r="I82" s="70">
        <f t="shared" si="18"/>
        <v>22616.1</v>
      </c>
      <c r="J82" s="77">
        <f t="shared" si="16"/>
        <v>99.602753420856757</v>
      </c>
    </row>
    <row r="83" spans="1:10" s="5" customFormat="1" ht="36.75" customHeight="1" x14ac:dyDescent="0.25">
      <c r="A83" s="147" t="s">
        <v>134</v>
      </c>
      <c r="B83" s="147"/>
      <c r="C83" s="147"/>
      <c r="D83" s="67">
        <v>984</v>
      </c>
      <c r="E83" s="22" t="s">
        <v>21</v>
      </c>
      <c r="F83" s="67">
        <v>6009010</v>
      </c>
      <c r="G83" s="67">
        <v>200</v>
      </c>
      <c r="H83" s="71">
        <v>22706.3</v>
      </c>
      <c r="I83" s="71">
        <v>22616.1</v>
      </c>
      <c r="J83" s="76">
        <f t="shared" si="16"/>
        <v>99.602753420856757</v>
      </c>
    </row>
    <row r="84" spans="1:10" s="5" customFormat="1" ht="144" customHeight="1" x14ac:dyDescent="0.25">
      <c r="A84" s="143" t="s">
        <v>143</v>
      </c>
      <c r="B84" s="144"/>
      <c r="C84" s="145"/>
      <c r="D84" s="64">
        <v>984</v>
      </c>
      <c r="E84" s="65" t="s">
        <v>21</v>
      </c>
      <c r="F84" s="65" t="s">
        <v>104</v>
      </c>
      <c r="G84" s="65"/>
      <c r="H84" s="72">
        <f>H85+H86</f>
        <v>18187.8</v>
      </c>
      <c r="I84" s="72">
        <f>I85+I86</f>
        <v>18187.400000000001</v>
      </c>
      <c r="J84" s="77">
        <f t="shared" si="16"/>
        <v>99.997800723561951</v>
      </c>
    </row>
    <row r="85" spans="1:10" ht="33" customHeight="1" x14ac:dyDescent="0.25">
      <c r="A85" s="86" t="s">
        <v>61</v>
      </c>
      <c r="B85" s="87"/>
      <c r="C85" s="88"/>
      <c r="D85" s="28">
        <v>984</v>
      </c>
      <c r="E85" s="20" t="s">
        <v>21</v>
      </c>
      <c r="F85" s="20" t="s">
        <v>104</v>
      </c>
      <c r="G85" s="20" t="s">
        <v>62</v>
      </c>
      <c r="H85" s="47">
        <v>18042.599999999999</v>
      </c>
      <c r="I85" s="47">
        <v>18042.2</v>
      </c>
      <c r="J85" s="76">
        <f t="shared" si="16"/>
        <v>99.997783024619523</v>
      </c>
    </row>
    <row r="86" spans="1:10" s="45" customFormat="1" ht="17.25" customHeight="1" x14ac:dyDescent="0.25">
      <c r="A86" s="153" t="s">
        <v>60</v>
      </c>
      <c r="B86" s="154"/>
      <c r="C86" s="155"/>
      <c r="D86" s="28">
        <v>984</v>
      </c>
      <c r="E86" s="20" t="s">
        <v>21</v>
      </c>
      <c r="F86" s="20" t="s">
        <v>104</v>
      </c>
      <c r="G86" s="20" t="s">
        <v>64</v>
      </c>
      <c r="H86" s="47">
        <v>145.19999999999999</v>
      </c>
      <c r="I86" s="47">
        <v>145.19999999999999</v>
      </c>
      <c r="J86" s="76">
        <f t="shared" si="16"/>
        <v>100</v>
      </c>
    </row>
    <row r="87" spans="1:10" s="5" customFormat="1" ht="130.5" customHeight="1" x14ac:dyDescent="0.25">
      <c r="A87" s="148" t="s">
        <v>105</v>
      </c>
      <c r="B87" s="149"/>
      <c r="C87" s="150"/>
      <c r="D87" s="17">
        <v>984</v>
      </c>
      <c r="E87" s="19" t="s">
        <v>21</v>
      </c>
      <c r="F87" s="19" t="s">
        <v>106</v>
      </c>
      <c r="G87" s="19"/>
      <c r="H87" s="48">
        <f t="shared" ref="H87:I87" si="19">SUM(H88)</f>
        <v>2022</v>
      </c>
      <c r="I87" s="48">
        <f t="shared" si="19"/>
        <v>2021.8</v>
      </c>
      <c r="J87" s="77">
        <f t="shared" si="16"/>
        <v>99.990108803165185</v>
      </c>
    </row>
    <row r="88" spans="1:10" ht="33.75" customHeight="1" x14ac:dyDescent="0.25">
      <c r="A88" s="86" t="s">
        <v>61</v>
      </c>
      <c r="B88" s="87"/>
      <c r="C88" s="88"/>
      <c r="D88" s="28">
        <v>984</v>
      </c>
      <c r="E88" s="20" t="s">
        <v>21</v>
      </c>
      <c r="F88" s="20" t="s">
        <v>106</v>
      </c>
      <c r="G88" s="20" t="s">
        <v>62</v>
      </c>
      <c r="H88" s="46">
        <v>2022</v>
      </c>
      <c r="I88" s="46">
        <v>2021.8</v>
      </c>
      <c r="J88" s="76">
        <f t="shared" si="16"/>
        <v>99.990108803165185</v>
      </c>
    </row>
    <row r="89" spans="1:10" s="8" customFormat="1" ht="191.25" customHeight="1" x14ac:dyDescent="0.25">
      <c r="A89" s="138" t="s">
        <v>107</v>
      </c>
      <c r="B89" s="112"/>
      <c r="C89" s="113"/>
      <c r="D89" s="31">
        <v>984</v>
      </c>
      <c r="E89" s="32" t="s">
        <v>21</v>
      </c>
      <c r="F89" s="32" t="s">
        <v>108</v>
      </c>
      <c r="G89" s="32"/>
      <c r="H89" s="48">
        <f>H90</f>
        <v>1186.3</v>
      </c>
      <c r="I89" s="48">
        <f>I90</f>
        <v>1186.2</v>
      </c>
      <c r="J89" s="77">
        <f t="shared" si="16"/>
        <v>99.991570429065163</v>
      </c>
    </row>
    <row r="90" spans="1:10" s="5" customFormat="1" ht="33.75" customHeight="1" x14ac:dyDescent="0.25">
      <c r="A90" s="86" t="s">
        <v>61</v>
      </c>
      <c r="B90" s="87"/>
      <c r="C90" s="88"/>
      <c r="D90" s="18">
        <v>984</v>
      </c>
      <c r="E90" s="21" t="s">
        <v>21</v>
      </c>
      <c r="F90" s="21" t="s">
        <v>108</v>
      </c>
      <c r="G90" s="21" t="s">
        <v>62</v>
      </c>
      <c r="H90" s="46">
        <v>1186.3</v>
      </c>
      <c r="I90" s="46">
        <v>1186.2</v>
      </c>
      <c r="J90" s="76">
        <f t="shared" si="16"/>
        <v>99.991570429065163</v>
      </c>
    </row>
    <row r="91" spans="1:10" ht="96.75" customHeight="1" x14ac:dyDescent="0.25">
      <c r="A91" s="111" t="s">
        <v>139</v>
      </c>
      <c r="B91" s="112"/>
      <c r="C91" s="113"/>
      <c r="D91" s="31">
        <v>984</v>
      </c>
      <c r="E91" s="32" t="s">
        <v>21</v>
      </c>
      <c r="F91" s="32" t="s">
        <v>132</v>
      </c>
      <c r="G91" s="32"/>
      <c r="H91" s="48">
        <f>H92</f>
        <v>92.9</v>
      </c>
      <c r="I91" s="48">
        <f>I92</f>
        <v>92.9</v>
      </c>
      <c r="J91" s="77">
        <f t="shared" si="16"/>
        <v>100</v>
      </c>
    </row>
    <row r="92" spans="1:10" s="5" customFormat="1" ht="34.5" customHeight="1" x14ac:dyDescent="0.25">
      <c r="A92" s="86" t="s">
        <v>61</v>
      </c>
      <c r="B92" s="87"/>
      <c r="C92" s="88"/>
      <c r="D92" s="18">
        <v>984</v>
      </c>
      <c r="E92" s="21" t="s">
        <v>21</v>
      </c>
      <c r="F92" s="21" t="s">
        <v>132</v>
      </c>
      <c r="G92" s="21" t="s">
        <v>62</v>
      </c>
      <c r="H92" s="46">
        <v>92.9</v>
      </c>
      <c r="I92" s="46">
        <v>92.9</v>
      </c>
      <c r="J92" s="76">
        <f t="shared" si="16"/>
        <v>100</v>
      </c>
    </row>
    <row r="93" spans="1:10" ht="82.5" customHeight="1" x14ac:dyDescent="0.25">
      <c r="A93" s="111" t="s">
        <v>118</v>
      </c>
      <c r="B93" s="112"/>
      <c r="C93" s="113"/>
      <c r="D93" s="31">
        <v>984</v>
      </c>
      <c r="E93" s="32" t="s">
        <v>21</v>
      </c>
      <c r="F93" s="32" t="s">
        <v>111</v>
      </c>
      <c r="G93" s="32"/>
      <c r="H93" s="48">
        <f>H94</f>
        <v>390.3</v>
      </c>
      <c r="I93" s="48">
        <f>I94</f>
        <v>390.2</v>
      </c>
      <c r="J93" s="77">
        <f t="shared" si="16"/>
        <v>99.974378683064302</v>
      </c>
    </row>
    <row r="94" spans="1:10" ht="33.75" customHeight="1" x14ac:dyDescent="0.25">
      <c r="A94" s="86" t="s">
        <v>61</v>
      </c>
      <c r="B94" s="87"/>
      <c r="C94" s="88"/>
      <c r="D94" s="16">
        <v>984</v>
      </c>
      <c r="E94" s="23" t="s">
        <v>21</v>
      </c>
      <c r="F94" s="23" t="s">
        <v>111</v>
      </c>
      <c r="G94" s="23" t="s">
        <v>62</v>
      </c>
      <c r="H94" s="46">
        <v>390.3</v>
      </c>
      <c r="I94" s="46">
        <v>390.2</v>
      </c>
      <c r="J94" s="76">
        <f t="shared" si="16"/>
        <v>99.974378683064302</v>
      </c>
    </row>
    <row r="95" spans="1:10" ht="78.75" customHeight="1" x14ac:dyDescent="0.25">
      <c r="A95" s="111" t="s">
        <v>140</v>
      </c>
      <c r="B95" s="112"/>
      <c r="C95" s="113"/>
      <c r="D95" s="27">
        <v>984</v>
      </c>
      <c r="E95" s="33" t="s">
        <v>21</v>
      </c>
      <c r="F95" s="33" t="s">
        <v>112</v>
      </c>
      <c r="G95" s="33"/>
      <c r="H95" s="48">
        <f>H96</f>
        <v>9237</v>
      </c>
      <c r="I95" s="48">
        <f>I96</f>
        <v>9221.7000000000007</v>
      </c>
      <c r="J95" s="77">
        <f t="shared" si="16"/>
        <v>99.8343618057811</v>
      </c>
    </row>
    <row r="96" spans="1:10" s="5" customFormat="1" ht="35.25" customHeight="1" x14ac:dyDescent="0.25">
      <c r="A96" s="86" t="s">
        <v>61</v>
      </c>
      <c r="B96" s="87"/>
      <c r="C96" s="88"/>
      <c r="D96" s="16">
        <v>984</v>
      </c>
      <c r="E96" s="23" t="s">
        <v>21</v>
      </c>
      <c r="F96" s="23" t="s">
        <v>112</v>
      </c>
      <c r="G96" s="23" t="s">
        <v>62</v>
      </c>
      <c r="H96" s="46">
        <v>9237</v>
      </c>
      <c r="I96" s="46">
        <v>9221.7000000000007</v>
      </c>
      <c r="J96" s="76">
        <f t="shared" si="16"/>
        <v>99.8343618057811</v>
      </c>
    </row>
    <row r="97" spans="1:10" s="5" customFormat="1" ht="146.25" customHeight="1" x14ac:dyDescent="0.25">
      <c r="A97" s="138" t="s">
        <v>144</v>
      </c>
      <c r="B97" s="112"/>
      <c r="C97" s="113"/>
      <c r="D97" s="31">
        <v>984</v>
      </c>
      <c r="E97" s="32" t="s">
        <v>21</v>
      </c>
      <c r="F97" s="32" t="s">
        <v>113</v>
      </c>
      <c r="G97" s="32"/>
      <c r="H97" s="48">
        <f>SUM(H98+H99)</f>
        <v>17469</v>
      </c>
      <c r="I97" s="48">
        <f>SUM(I98+I99)</f>
        <v>17449.899999999998</v>
      </c>
      <c r="J97" s="77">
        <f t="shared" ref="J97:J115" si="20">SUM(I97/H97)*100</f>
        <v>99.890663460988023</v>
      </c>
    </row>
    <row r="98" spans="1:10" ht="30" customHeight="1" x14ac:dyDescent="0.25">
      <c r="A98" s="86" t="s">
        <v>61</v>
      </c>
      <c r="B98" s="87"/>
      <c r="C98" s="88"/>
      <c r="D98" s="18">
        <v>984</v>
      </c>
      <c r="E98" s="21" t="s">
        <v>21</v>
      </c>
      <c r="F98" s="21" t="s">
        <v>113</v>
      </c>
      <c r="G98" s="21" t="s">
        <v>62</v>
      </c>
      <c r="H98" s="46">
        <v>16838.400000000001</v>
      </c>
      <c r="I98" s="46">
        <v>16819.3</v>
      </c>
      <c r="J98" s="76">
        <f t="shared" si="20"/>
        <v>99.886568795134906</v>
      </c>
    </row>
    <row r="99" spans="1:10" s="5" customFormat="1" ht="14.25" customHeight="1" x14ac:dyDescent="0.25">
      <c r="A99" s="153" t="s">
        <v>60</v>
      </c>
      <c r="B99" s="174"/>
      <c r="C99" s="175"/>
      <c r="D99" s="28">
        <v>984</v>
      </c>
      <c r="E99" s="20" t="s">
        <v>21</v>
      </c>
      <c r="F99" s="21" t="s">
        <v>113</v>
      </c>
      <c r="G99" s="21" t="s">
        <v>64</v>
      </c>
      <c r="H99" s="46">
        <v>630.6</v>
      </c>
      <c r="I99" s="46">
        <v>630.6</v>
      </c>
      <c r="J99" s="76">
        <f t="shared" si="20"/>
        <v>100</v>
      </c>
    </row>
    <row r="100" spans="1:10" ht="81.75" customHeight="1" x14ac:dyDescent="0.25">
      <c r="A100" s="111" t="s">
        <v>141</v>
      </c>
      <c r="B100" s="151"/>
      <c r="C100" s="152"/>
      <c r="D100" s="9">
        <v>984</v>
      </c>
      <c r="E100" s="10" t="s">
        <v>21</v>
      </c>
      <c r="F100" s="9">
        <v>7950015</v>
      </c>
      <c r="G100" s="9"/>
      <c r="H100" s="48">
        <f t="shared" ref="H100:I100" si="21">SUM(H101)</f>
        <v>403.6</v>
      </c>
      <c r="I100" s="48">
        <f t="shared" si="21"/>
        <v>403.5</v>
      </c>
      <c r="J100" s="77">
        <f t="shared" si="20"/>
        <v>99.975222993062431</v>
      </c>
    </row>
    <row r="101" spans="1:10" s="5" customFormat="1" ht="33" customHeight="1" x14ac:dyDescent="0.25">
      <c r="A101" s="86" t="s">
        <v>61</v>
      </c>
      <c r="B101" s="87"/>
      <c r="C101" s="88"/>
      <c r="D101" s="6">
        <v>984</v>
      </c>
      <c r="E101" s="7" t="s">
        <v>21</v>
      </c>
      <c r="F101" s="6">
        <v>7950015</v>
      </c>
      <c r="G101" s="6">
        <v>200</v>
      </c>
      <c r="H101" s="46">
        <v>403.6</v>
      </c>
      <c r="I101" s="46">
        <v>403.5</v>
      </c>
      <c r="J101" s="76">
        <f t="shared" si="20"/>
        <v>99.975222993062431</v>
      </c>
    </row>
    <row r="102" spans="1:10" s="5" customFormat="1" ht="55.5" customHeight="1" x14ac:dyDescent="0.25">
      <c r="A102" s="105" t="s">
        <v>114</v>
      </c>
      <c r="B102" s="106"/>
      <c r="C102" s="107"/>
      <c r="D102" s="17">
        <v>984</v>
      </c>
      <c r="E102" s="19" t="s">
        <v>21</v>
      </c>
      <c r="F102" s="19" t="s">
        <v>115</v>
      </c>
      <c r="G102" s="19"/>
      <c r="H102" s="48">
        <f>SUM(H103+H104)</f>
        <v>4146.5999999999995</v>
      </c>
      <c r="I102" s="48">
        <f>SUM(I103+I104)</f>
        <v>4146.5</v>
      </c>
      <c r="J102" s="77">
        <f t="shared" si="20"/>
        <v>99.997588385665381</v>
      </c>
    </row>
    <row r="103" spans="1:10" ht="30.75" customHeight="1" x14ac:dyDescent="0.25">
      <c r="A103" s="86" t="s">
        <v>61</v>
      </c>
      <c r="B103" s="87"/>
      <c r="C103" s="88"/>
      <c r="D103" s="28">
        <v>984</v>
      </c>
      <c r="E103" s="20" t="s">
        <v>21</v>
      </c>
      <c r="F103" s="20" t="s">
        <v>115</v>
      </c>
      <c r="G103" s="20" t="s">
        <v>62</v>
      </c>
      <c r="H103" s="46">
        <v>3596.2</v>
      </c>
      <c r="I103" s="46">
        <v>3596.1</v>
      </c>
      <c r="J103" s="76">
        <f t="shared" si="20"/>
        <v>99.997219287025203</v>
      </c>
    </row>
    <row r="104" spans="1:10" s="42" customFormat="1" ht="17.25" customHeight="1" x14ac:dyDescent="0.25">
      <c r="A104" s="153" t="s">
        <v>60</v>
      </c>
      <c r="B104" s="174"/>
      <c r="C104" s="175"/>
      <c r="D104" s="28">
        <v>984</v>
      </c>
      <c r="E104" s="20" t="s">
        <v>21</v>
      </c>
      <c r="F104" s="21" t="s">
        <v>115</v>
      </c>
      <c r="G104" s="21" t="s">
        <v>64</v>
      </c>
      <c r="H104" s="46">
        <v>550.4</v>
      </c>
      <c r="I104" s="46">
        <v>550.4</v>
      </c>
      <c r="J104" s="76">
        <f t="shared" si="20"/>
        <v>100</v>
      </c>
    </row>
    <row r="105" spans="1:10" s="5" customFormat="1" ht="51" customHeight="1" x14ac:dyDescent="0.25">
      <c r="A105" s="111" t="s">
        <v>145</v>
      </c>
      <c r="B105" s="112"/>
      <c r="C105" s="113"/>
      <c r="D105" s="9">
        <v>984</v>
      </c>
      <c r="E105" s="10" t="s">
        <v>21</v>
      </c>
      <c r="F105" s="9">
        <v>7950017</v>
      </c>
      <c r="G105" s="9"/>
      <c r="H105" s="48">
        <f>H106+H107</f>
        <v>27836.5</v>
      </c>
      <c r="I105" s="48">
        <f>I106+I107</f>
        <v>27836</v>
      </c>
      <c r="J105" s="77">
        <f t="shared" si="20"/>
        <v>99.998203797172778</v>
      </c>
    </row>
    <row r="106" spans="1:10" ht="34.5" customHeight="1" x14ac:dyDescent="0.25">
      <c r="A106" s="86" t="s">
        <v>61</v>
      </c>
      <c r="B106" s="87"/>
      <c r="C106" s="88"/>
      <c r="D106" s="6">
        <v>984</v>
      </c>
      <c r="E106" s="7" t="s">
        <v>21</v>
      </c>
      <c r="F106" s="6">
        <v>7950017</v>
      </c>
      <c r="G106" s="6">
        <v>200</v>
      </c>
      <c r="H106" s="46">
        <v>26691.7</v>
      </c>
      <c r="I106" s="46">
        <v>26691.200000000001</v>
      </c>
      <c r="J106" s="76">
        <f t="shared" si="20"/>
        <v>99.998126758505464</v>
      </c>
    </row>
    <row r="107" spans="1:10" ht="15.75" customHeight="1" x14ac:dyDescent="0.25">
      <c r="A107" s="153" t="s">
        <v>60</v>
      </c>
      <c r="B107" s="174"/>
      <c r="C107" s="175"/>
      <c r="D107" s="28">
        <v>984</v>
      </c>
      <c r="E107" s="20" t="s">
        <v>21</v>
      </c>
      <c r="F107" s="6">
        <v>7950017</v>
      </c>
      <c r="G107" s="21" t="s">
        <v>64</v>
      </c>
      <c r="H107" s="46">
        <v>1144.8</v>
      </c>
      <c r="I107" s="46">
        <v>1144.8</v>
      </c>
      <c r="J107" s="76">
        <f t="shared" si="20"/>
        <v>100</v>
      </c>
    </row>
    <row r="108" spans="1:10" s="30" customFormat="1" ht="78.75" customHeight="1" x14ac:dyDescent="0.25">
      <c r="A108" s="105" t="s">
        <v>116</v>
      </c>
      <c r="B108" s="106"/>
      <c r="C108" s="107"/>
      <c r="D108" s="28">
        <v>984</v>
      </c>
      <c r="E108" s="20" t="s">
        <v>21</v>
      </c>
      <c r="F108" s="20" t="s">
        <v>117</v>
      </c>
      <c r="G108" s="20"/>
      <c r="H108" s="46">
        <f t="shared" ref="H108:I108" si="22">SUM(H109)</f>
        <v>38</v>
      </c>
      <c r="I108" s="46">
        <f t="shared" si="22"/>
        <v>38</v>
      </c>
      <c r="J108" s="76">
        <f t="shared" si="20"/>
        <v>100</v>
      </c>
    </row>
    <row r="109" spans="1:10" s="5" customFormat="1" ht="38.25" customHeight="1" x14ac:dyDescent="0.25">
      <c r="A109" s="86" t="s">
        <v>61</v>
      </c>
      <c r="B109" s="87"/>
      <c r="C109" s="88"/>
      <c r="D109" s="28">
        <v>984</v>
      </c>
      <c r="E109" s="20" t="s">
        <v>21</v>
      </c>
      <c r="F109" s="20" t="s">
        <v>117</v>
      </c>
      <c r="G109" s="36" t="s">
        <v>62</v>
      </c>
      <c r="H109" s="54">
        <v>38</v>
      </c>
      <c r="I109" s="54">
        <v>38</v>
      </c>
      <c r="J109" s="76">
        <f t="shared" si="20"/>
        <v>100</v>
      </c>
    </row>
    <row r="110" spans="1:10" s="5" customFormat="1" ht="114" customHeight="1" x14ac:dyDescent="0.25">
      <c r="A110" s="146" t="s">
        <v>157</v>
      </c>
      <c r="B110" s="146"/>
      <c r="C110" s="146"/>
      <c r="D110" s="66">
        <v>984</v>
      </c>
      <c r="E110" s="36" t="s">
        <v>21</v>
      </c>
      <c r="F110" s="66">
        <v>7950027</v>
      </c>
      <c r="G110" s="66"/>
      <c r="H110" s="73">
        <f t="shared" ref="H110:I110" si="23">H111</f>
        <v>2523</v>
      </c>
      <c r="I110" s="73">
        <f t="shared" si="23"/>
        <v>2523</v>
      </c>
      <c r="J110" s="77">
        <f t="shared" si="20"/>
        <v>100</v>
      </c>
    </row>
    <row r="111" spans="1:10" s="5" customFormat="1" ht="33" customHeight="1" x14ac:dyDescent="0.25">
      <c r="A111" s="147" t="s">
        <v>61</v>
      </c>
      <c r="B111" s="206"/>
      <c r="C111" s="206"/>
      <c r="D111" s="66">
        <v>984</v>
      </c>
      <c r="E111" s="36" t="s">
        <v>21</v>
      </c>
      <c r="F111" s="66">
        <v>7950027</v>
      </c>
      <c r="G111" s="66">
        <v>200</v>
      </c>
      <c r="H111" s="73">
        <v>2523</v>
      </c>
      <c r="I111" s="73">
        <v>2523</v>
      </c>
      <c r="J111" s="77">
        <f t="shared" si="20"/>
        <v>100</v>
      </c>
    </row>
    <row r="112" spans="1:10" ht="18" customHeight="1" x14ac:dyDescent="0.25">
      <c r="A112" s="207" t="s">
        <v>22</v>
      </c>
      <c r="B112" s="207"/>
      <c r="C112" s="207"/>
      <c r="D112" s="2">
        <v>984</v>
      </c>
      <c r="E112" s="3" t="s">
        <v>23</v>
      </c>
      <c r="F112" s="6"/>
      <c r="G112" s="68"/>
      <c r="H112" s="74">
        <f t="shared" ref="H112:I112" si="24">H113</f>
        <v>295.8</v>
      </c>
      <c r="I112" s="74">
        <f t="shared" si="24"/>
        <v>295.7</v>
      </c>
      <c r="J112" s="80">
        <f t="shared" si="20"/>
        <v>99.966193373901277</v>
      </c>
    </row>
    <row r="113" spans="1:10" s="5" customFormat="1" ht="35.25" customHeight="1" x14ac:dyDescent="0.25">
      <c r="A113" s="85" t="s">
        <v>24</v>
      </c>
      <c r="B113" s="85"/>
      <c r="C113" s="85"/>
      <c r="D113" s="12">
        <v>984</v>
      </c>
      <c r="E113" s="13" t="s">
        <v>25</v>
      </c>
      <c r="F113" s="9"/>
      <c r="G113" s="9"/>
      <c r="H113" s="62">
        <f t="shared" ref="H113:I114" si="25">SUM(H114)</f>
        <v>295.8</v>
      </c>
      <c r="I113" s="62">
        <f t="shared" si="25"/>
        <v>295.7</v>
      </c>
      <c r="J113" s="81">
        <f t="shared" si="20"/>
        <v>99.966193373901277</v>
      </c>
    </row>
    <row r="114" spans="1:10" ht="105" customHeight="1" x14ac:dyDescent="0.25">
      <c r="A114" s="111" t="s">
        <v>119</v>
      </c>
      <c r="B114" s="112"/>
      <c r="C114" s="113"/>
      <c r="D114" s="9">
        <v>984</v>
      </c>
      <c r="E114" s="10" t="s">
        <v>25</v>
      </c>
      <c r="F114" s="9">
        <v>7950019</v>
      </c>
      <c r="G114" s="9"/>
      <c r="H114" s="48">
        <f t="shared" si="25"/>
        <v>295.8</v>
      </c>
      <c r="I114" s="48">
        <f t="shared" si="25"/>
        <v>295.7</v>
      </c>
      <c r="J114" s="77">
        <f t="shared" si="20"/>
        <v>99.966193373901277</v>
      </c>
    </row>
    <row r="115" spans="1:10" s="5" customFormat="1" ht="33" customHeight="1" x14ac:dyDescent="0.25">
      <c r="A115" s="86" t="s">
        <v>61</v>
      </c>
      <c r="B115" s="87"/>
      <c r="C115" s="88"/>
      <c r="D115" s="6">
        <v>984</v>
      </c>
      <c r="E115" s="7" t="s">
        <v>25</v>
      </c>
      <c r="F115" s="6">
        <v>7950019</v>
      </c>
      <c r="G115" s="6">
        <v>200</v>
      </c>
      <c r="H115" s="46">
        <v>295.8</v>
      </c>
      <c r="I115" s="46">
        <v>295.7</v>
      </c>
      <c r="J115" s="76">
        <f t="shared" si="20"/>
        <v>99.966193373901277</v>
      </c>
    </row>
    <row r="116" spans="1:10" ht="14.25" customHeight="1" x14ac:dyDescent="0.25">
      <c r="A116" s="200" t="s">
        <v>26</v>
      </c>
      <c r="B116" s="201"/>
      <c r="C116" s="202"/>
      <c r="D116" s="2">
        <v>984</v>
      </c>
      <c r="E116" s="3" t="s">
        <v>27</v>
      </c>
      <c r="F116" s="2"/>
      <c r="G116" s="2"/>
      <c r="H116" s="69">
        <f>SUM(H117+H120)</f>
        <v>6873.8</v>
      </c>
      <c r="I116" s="69">
        <f>SUM(I117+I120)</f>
        <v>6873.4</v>
      </c>
      <c r="J116" s="80">
        <f t="shared" ref="J116:J135" si="26">SUM(I116/H116)*100</f>
        <v>99.994180802467341</v>
      </c>
    </row>
    <row r="117" spans="1:10" ht="48.75" customHeight="1" x14ac:dyDescent="0.25">
      <c r="A117" s="176" t="s">
        <v>57</v>
      </c>
      <c r="B117" s="177"/>
      <c r="C117" s="178"/>
      <c r="D117" s="12">
        <v>984</v>
      </c>
      <c r="E117" s="13" t="s">
        <v>56</v>
      </c>
      <c r="F117" s="12"/>
      <c r="G117" s="12"/>
      <c r="H117" s="62">
        <f>H118</f>
        <v>350.3</v>
      </c>
      <c r="I117" s="62">
        <f>I118</f>
        <v>350.2</v>
      </c>
      <c r="J117" s="81">
        <f t="shared" si="26"/>
        <v>99.971453040251205</v>
      </c>
    </row>
    <row r="118" spans="1:10" s="5" customFormat="1" ht="166.5" customHeight="1" x14ac:dyDescent="0.25">
      <c r="A118" s="105" t="s">
        <v>147</v>
      </c>
      <c r="B118" s="106"/>
      <c r="C118" s="107"/>
      <c r="D118" s="9">
        <v>984</v>
      </c>
      <c r="E118" s="10" t="s">
        <v>56</v>
      </c>
      <c r="F118" s="9">
        <v>7950020</v>
      </c>
      <c r="G118" s="9"/>
      <c r="H118" s="48">
        <f>H119</f>
        <v>350.3</v>
      </c>
      <c r="I118" s="48">
        <f>I119</f>
        <v>350.2</v>
      </c>
      <c r="J118" s="77">
        <f t="shared" si="26"/>
        <v>99.971453040251205</v>
      </c>
    </row>
    <row r="119" spans="1:10" s="5" customFormat="1" ht="32.25" customHeight="1" x14ac:dyDescent="0.25">
      <c r="A119" s="86" t="s">
        <v>61</v>
      </c>
      <c r="B119" s="87"/>
      <c r="C119" s="88"/>
      <c r="D119" s="6">
        <v>984</v>
      </c>
      <c r="E119" s="7" t="s">
        <v>56</v>
      </c>
      <c r="F119" s="6">
        <v>7950020</v>
      </c>
      <c r="G119" s="6">
        <v>200</v>
      </c>
      <c r="H119" s="46">
        <v>350.3</v>
      </c>
      <c r="I119" s="46">
        <v>350.2</v>
      </c>
      <c r="J119" s="76">
        <f t="shared" si="26"/>
        <v>99.971453040251205</v>
      </c>
    </row>
    <row r="120" spans="1:10" ht="35.25" customHeight="1" x14ac:dyDescent="0.25">
      <c r="A120" s="117" t="s">
        <v>28</v>
      </c>
      <c r="B120" s="118"/>
      <c r="C120" s="119"/>
      <c r="D120" s="12">
        <v>984</v>
      </c>
      <c r="E120" s="13" t="s">
        <v>29</v>
      </c>
      <c r="F120" s="12"/>
      <c r="G120" s="12"/>
      <c r="H120" s="62">
        <f>SUM(H121+H123+H125+H127)</f>
        <v>6523.5</v>
      </c>
      <c r="I120" s="62">
        <f>SUM(I121+I123+I125+I127)</f>
        <v>6523.2</v>
      </c>
      <c r="J120" s="81">
        <f t="shared" si="26"/>
        <v>99.995401241664752</v>
      </c>
    </row>
    <row r="121" spans="1:10" ht="83.25" customHeight="1" x14ac:dyDescent="0.25">
      <c r="A121" s="111" t="s">
        <v>91</v>
      </c>
      <c r="B121" s="112"/>
      <c r="C121" s="113"/>
      <c r="D121" s="9">
        <v>984</v>
      </c>
      <c r="E121" s="10" t="s">
        <v>29</v>
      </c>
      <c r="F121" s="9">
        <v>7950003</v>
      </c>
      <c r="G121" s="12"/>
      <c r="H121" s="48">
        <f t="shared" ref="H121:I121" si="27">H122</f>
        <v>550</v>
      </c>
      <c r="I121" s="48">
        <f t="shared" si="27"/>
        <v>550</v>
      </c>
      <c r="J121" s="77">
        <f t="shared" si="26"/>
        <v>100</v>
      </c>
    </row>
    <row r="122" spans="1:10" ht="30.75" customHeight="1" x14ac:dyDescent="0.25">
      <c r="A122" s="86" t="s">
        <v>61</v>
      </c>
      <c r="B122" s="87"/>
      <c r="C122" s="88"/>
      <c r="D122" s="6">
        <v>984</v>
      </c>
      <c r="E122" s="7" t="s">
        <v>29</v>
      </c>
      <c r="F122" s="6">
        <v>7950003</v>
      </c>
      <c r="G122" s="6">
        <v>200</v>
      </c>
      <c r="H122" s="46">
        <v>550</v>
      </c>
      <c r="I122" s="46">
        <v>550</v>
      </c>
      <c r="J122" s="76">
        <f t="shared" si="26"/>
        <v>100</v>
      </c>
    </row>
    <row r="123" spans="1:10" ht="68.25" customHeight="1" x14ac:dyDescent="0.25">
      <c r="A123" s="111" t="s">
        <v>142</v>
      </c>
      <c r="B123" s="112"/>
      <c r="C123" s="113"/>
      <c r="D123" s="9">
        <v>984</v>
      </c>
      <c r="E123" s="10" t="s">
        <v>29</v>
      </c>
      <c r="F123" s="9">
        <v>7950021</v>
      </c>
      <c r="G123" s="9"/>
      <c r="H123" s="48">
        <f>H124</f>
        <v>404.6</v>
      </c>
      <c r="I123" s="48">
        <f>I124</f>
        <v>404.5</v>
      </c>
      <c r="J123" s="77">
        <f t="shared" si="26"/>
        <v>99.975284231339586</v>
      </c>
    </row>
    <row r="124" spans="1:10" s="5" customFormat="1" ht="33.75" customHeight="1" x14ac:dyDescent="0.25">
      <c r="A124" s="86" t="s">
        <v>61</v>
      </c>
      <c r="B124" s="87"/>
      <c r="C124" s="88"/>
      <c r="D124" s="6">
        <v>984</v>
      </c>
      <c r="E124" s="7" t="s">
        <v>29</v>
      </c>
      <c r="F124" s="6">
        <v>7950021</v>
      </c>
      <c r="G124" s="6">
        <v>200</v>
      </c>
      <c r="H124" s="46">
        <v>404.6</v>
      </c>
      <c r="I124" s="46">
        <v>404.5</v>
      </c>
      <c r="J124" s="76">
        <f t="shared" si="26"/>
        <v>99.975284231339586</v>
      </c>
    </row>
    <row r="125" spans="1:10" ht="63.75" customHeight="1" x14ac:dyDescent="0.25">
      <c r="A125" s="111" t="s">
        <v>120</v>
      </c>
      <c r="B125" s="112"/>
      <c r="C125" s="113"/>
      <c r="D125" s="9">
        <v>984</v>
      </c>
      <c r="E125" s="10" t="s">
        <v>29</v>
      </c>
      <c r="F125" s="9">
        <v>7950022</v>
      </c>
      <c r="G125" s="9"/>
      <c r="H125" s="48">
        <f>H126</f>
        <v>5029</v>
      </c>
      <c r="I125" s="48">
        <f>I126</f>
        <v>5028.8</v>
      </c>
      <c r="J125" s="77">
        <f t="shared" si="26"/>
        <v>99.996023066215955</v>
      </c>
    </row>
    <row r="126" spans="1:10" s="5" customFormat="1" ht="32.25" customHeight="1" x14ac:dyDescent="0.25">
      <c r="A126" s="86" t="s">
        <v>61</v>
      </c>
      <c r="B126" s="87"/>
      <c r="C126" s="88"/>
      <c r="D126" s="6">
        <v>984</v>
      </c>
      <c r="E126" s="7" t="s">
        <v>29</v>
      </c>
      <c r="F126" s="6">
        <v>7950022</v>
      </c>
      <c r="G126" s="6">
        <v>200</v>
      </c>
      <c r="H126" s="46">
        <v>5029</v>
      </c>
      <c r="I126" s="46">
        <v>5028.8</v>
      </c>
      <c r="J126" s="76">
        <f t="shared" si="26"/>
        <v>99.996023066215955</v>
      </c>
    </row>
    <row r="127" spans="1:10" ht="98.25" customHeight="1" x14ac:dyDescent="0.25">
      <c r="A127" s="111" t="s">
        <v>121</v>
      </c>
      <c r="B127" s="112"/>
      <c r="C127" s="113"/>
      <c r="D127" s="9">
        <v>984</v>
      </c>
      <c r="E127" s="10" t="s">
        <v>29</v>
      </c>
      <c r="F127" s="9">
        <v>7950023</v>
      </c>
      <c r="G127" s="9"/>
      <c r="H127" s="48">
        <f>H128</f>
        <v>539.9</v>
      </c>
      <c r="I127" s="48">
        <f>I128</f>
        <v>539.9</v>
      </c>
      <c r="J127" s="77">
        <f t="shared" si="26"/>
        <v>100</v>
      </c>
    </row>
    <row r="128" spans="1:10" ht="33" customHeight="1" x14ac:dyDescent="0.25">
      <c r="A128" s="86" t="s">
        <v>61</v>
      </c>
      <c r="B128" s="87"/>
      <c r="C128" s="88"/>
      <c r="D128" s="6">
        <v>984</v>
      </c>
      <c r="E128" s="7" t="s">
        <v>29</v>
      </c>
      <c r="F128" s="6">
        <v>7950023</v>
      </c>
      <c r="G128" s="6">
        <v>200</v>
      </c>
      <c r="H128" s="46">
        <v>539.9</v>
      </c>
      <c r="I128" s="46">
        <v>539.9</v>
      </c>
      <c r="J128" s="76">
        <f t="shared" si="26"/>
        <v>100</v>
      </c>
    </row>
    <row r="129" spans="1:10" ht="17.25" customHeight="1" x14ac:dyDescent="0.25">
      <c r="A129" s="127" t="s">
        <v>30</v>
      </c>
      <c r="B129" s="127"/>
      <c r="C129" s="127"/>
      <c r="D129" s="2">
        <v>984</v>
      </c>
      <c r="E129" s="3" t="s">
        <v>31</v>
      </c>
      <c r="F129" s="2"/>
      <c r="G129" s="6"/>
      <c r="H129" s="69">
        <f>H130</f>
        <v>24234.499999999996</v>
      </c>
      <c r="I129" s="69">
        <f>I130</f>
        <v>24233.600000000002</v>
      </c>
      <c r="J129" s="80">
        <f t="shared" si="26"/>
        <v>99.99628628607978</v>
      </c>
    </row>
    <row r="130" spans="1:10" ht="16.5" customHeight="1" x14ac:dyDescent="0.25">
      <c r="A130" s="110" t="s">
        <v>32</v>
      </c>
      <c r="B130" s="110"/>
      <c r="C130" s="110"/>
      <c r="D130" s="12">
        <v>984</v>
      </c>
      <c r="E130" s="13" t="s">
        <v>33</v>
      </c>
      <c r="F130" s="9"/>
      <c r="G130" s="9"/>
      <c r="H130" s="62">
        <f>SUM(H131+H134+H136+H138)</f>
        <v>24234.499999999996</v>
      </c>
      <c r="I130" s="62">
        <f>SUM(I131+I134+I136+I138)</f>
        <v>24233.600000000002</v>
      </c>
      <c r="J130" s="81">
        <f t="shared" si="26"/>
        <v>99.99628628607978</v>
      </c>
    </row>
    <row r="131" spans="1:10" s="4" customFormat="1" ht="85.5" customHeight="1" x14ac:dyDescent="0.25">
      <c r="A131" s="187" t="s">
        <v>136</v>
      </c>
      <c r="B131" s="187"/>
      <c r="C131" s="187"/>
      <c r="D131" s="9">
        <v>984</v>
      </c>
      <c r="E131" s="10" t="s">
        <v>33</v>
      </c>
      <c r="F131" s="9">
        <v>4401400</v>
      </c>
      <c r="G131" s="9"/>
      <c r="H131" s="48">
        <f>SUM(H132+H133)</f>
        <v>11584.599999999999</v>
      </c>
      <c r="I131" s="48">
        <f>SUM(I132+I133)</f>
        <v>11584.099999999999</v>
      </c>
      <c r="J131" s="77">
        <f t="shared" si="26"/>
        <v>99.995683925211054</v>
      </c>
    </row>
    <row r="132" spans="1:10" s="15" customFormat="1" ht="126.75" customHeight="1" x14ac:dyDescent="0.25">
      <c r="A132" s="86" t="s">
        <v>153</v>
      </c>
      <c r="B132" s="87"/>
      <c r="C132" s="88"/>
      <c r="D132" s="6">
        <v>984</v>
      </c>
      <c r="E132" s="7" t="s">
        <v>33</v>
      </c>
      <c r="F132" s="6">
        <v>4401400</v>
      </c>
      <c r="G132" s="7" t="s">
        <v>65</v>
      </c>
      <c r="H132" s="55">
        <v>5596.7</v>
      </c>
      <c r="I132" s="55">
        <v>5596.7</v>
      </c>
      <c r="J132" s="76">
        <f t="shared" si="26"/>
        <v>100</v>
      </c>
    </row>
    <row r="133" spans="1:10" s="11" customFormat="1" ht="32.25" customHeight="1" x14ac:dyDescent="0.25">
      <c r="A133" s="86" t="s">
        <v>61</v>
      </c>
      <c r="B133" s="87"/>
      <c r="C133" s="88"/>
      <c r="D133" s="6">
        <v>984</v>
      </c>
      <c r="E133" s="7" t="s">
        <v>33</v>
      </c>
      <c r="F133" s="6">
        <v>4401400</v>
      </c>
      <c r="G133" s="7" t="s">
        <v>62</v>
      </c>
      <c r="H133" s="55">
        <v>5987.9</v>
      </c>
      <c r="I133" s="55">
        <v>5987.4</v>
      </c>
      <c r="J133" s="76">
        <f t="shared" si="26"/>
        <v>99.99164982715142</v>
      </c>
    </row>
    <row r="134" spans="1:10" s="5" customFormat="1" ht="79.5" customHeight="1" x14ac:dyDescent="0.25">
      <c r="A134" s="187" t="s">
        <v>122</v>
      </c>
      <c r="B134" s="187"/>
      <c r="C134" s="187"/>
      <c r="D134" s="9">
        <v>984</v>
      </c>
      <c r="E134" s="10" t="s">
        <v>33</v>
      </c>
      <c r="F134" s="9">
        <v>7950024</v>
      </c>
      <c r="G134" s="9"/>
      <c r="H134" s="48">
        <f t="shared" ref="H134:I134" si="28">SUM(H135)</f>
        <v>7988</v>
      </c>
      <c r="I134" s="48">
        <f t="shared" si="28"/>
        <v>7987.9</v>
      </c>
      <c r="J134" s="77">
        <f t="shared" si="26"/>
        <v>99.998748122183272</v>
      </c>
    </row>
    <row r="135" spans="1:10" s="5" customFormat="1" ht="34.5" customHeight="1" x14ac:dyDescent="0.25">
      <c r="A135" s="86" t="s">
        <v>61</v>
      </c>
      <c r="B135" s="87"/>
      <c r="C135" s="88"/>
      <c r="D135" s="6">
        <v>984</v>
      </c>
      <c r="E135" s="7" t="s">
        <v>33</v>
      </c>
      <c r="F135" s="6">
        <v>7950024</v>
      </c>
      <c r="G135" s="6">
        <v>200</v>
      </c>
      <c r="H135" s="46">
        <v>7988</v>
      </c>
      <c r="I135" s="46">
        <v>7987.9</v>
      </c>
      <c r="J135" s="76">
        <f t="shared" si="26"/>
        <v>99.998748122183272</v>
      </c>
    </row>
    <row r="136" spans="1:10" ht="69.75" customHeight="1" x14ac:dyDescent="0.25">
      <c r="A136" s="111" t="s">
        <v>123</v>
      </c>
      <c r="B136" s="112"/>
      <c r="C136" s="113"/>
      <c r="D136" s="9">
        <v>984</v>
      </c>
      <c r="E136" s="10" t="s">
        <v>33</v>
      </c>
      <c r="F136" s="9">
        <v>7950025</v>
      </c>
      <c r="G136" s="9"/>
      <c r="H136" s="48">
        <f>H137</f>
        <v>1277.0999999999999</v>
      </c>
      <c r="I136" s="48">
        <f>I137</f>
        <v>1276.9000000000001</v>
      </c>
      <c r="J136" s="77">
        <f t="shared" ref="J136:J155" si="29">SUM(I136/H136)*100</f>
        <v>99.984339519223255</v>
      </c>
    </row>
    <row r="137" spans="1:10" s="5" customFormat="1" ht="31.5" customHeight="1" x14ac:dyDescent="0.25">
      <c r="A137" s="86" t="s">
        <v>61</v>
      </c>
      <c r="B137" s="87"/>
      <c r="C137" s="88"/>
      <c r="D137" s="6">
        <v>984</v>
      </c>
      <c r="E137" s="7" t="s">
        <v>33</v>
      </c>
      <c r="F137" s="6">
        <v>7950025</v>
      </c>
      <c r="G137" s="6">
        <v>200</v>
      </c>
      <c r="H137" s="46">
        <v>1277.0999999999999</v>
      </c>
      <c r="I137" s="46">
        <v>1276.9000000000001</v>
      </c>
      <c r="J137" s="76">
        <f t="shared" si="29"/>
        <v>99.984339519223255</v>
      </c>
    </row>
    <row r="138" spans="1:10" ht="69.75" customHeight="1" x14ac:dyDescent="0.25">
      <c r="A138" s="111" t="s">
        <v>120</v>
      </c>
      <c r="B138" s="112"/>
      <c r="C138" s="113"/>
      <c r="D138" s="9">
        <v>984</v>
      </c>
      <c r="E138" s="10" t="s">
        <v>33</v>
      </c>
      <c r="F138" s="9">
        <v>7950022</v>
      </c>
      <c r="G138" s="9"/>
      <c r="H138" s="48">
        <f t="shared" ref="H138:I138" si="30">SUM(H139)</f>
        <v>3384.8</v>
      </c>
      <c r="I138" s="48">
        <f t="shared" si="30"/>
        <v>3384.7</v>
      </c>
      <c r="J138" s="77">
        <f t="shared" si="29"/>
        <v>99.997045615693679</v>
      </c>
    </row>
    <row r="139" spans="1:10" ht="32.25" customHeight="1" x14ac:dyDescent="0.25">
      <c r="A139" s="86" t="s">
        <v>61</v>
      </c>
      <c r="B139" s="87"/>
      <c r="C139" s="88"/>
      <c r="D139" s="6">
        <v>984</v>
      </c>
      <c r="E139" s="7" t="s">
        <v>33</v>
      </c>
      <c r="F139" s="6">
        <v>7950022</v>
      </c>
      <c r="G139" s="6">
        <v>200</v>
      </c>
      <c r="H139" s="46">
        <v>3384.8</v>
      </c>
      <c r="I139" s="46">
        <v>3384.7</v>
      </c>
      <c r="J139" s="76">
        <f t="shared" si="29"/>
        <v>99.997045615693679</v>
      </c>
    </row>
    <row r="140" spans="1:10" s="5" customFormat="1" ht="18.75" customHeight="1" x14ac:dyDescent="0.25">
      <c r="A140" s="89" t="s">
        <v>34</v>
      </c>
      <c r="B140" s="90"/>
      <c r="C140" s="91"/>
      <c r="D140" s="2">
        <v>984</v>
      </c>
      <c r="E140" s="2">
        <v>1000</v>
      </c>
      <c r="F140" s="2"/>
      <c r="G140" s="2"/>
      <c r="H140" s="69">
        <f>SUM(H141+H144)</f>
        <v>21498.6</v>
      </c>
      <c r="I140" s="69">
        <f>SUM(I141+I144)</f>
        <v>21020.600000000002</v>
      </c>
      <c r="J140" s="80">
        <f t="shared" si="29"/>
        <v>97.776599406472997</v>
      </c>
    </row>
    <row r="141" spans="1:10" ht="19.5" customHeight="1" x14ac:dyDescent="0.25">
      <c r="A141" s="176" t="s">
        <v>44</v>
      </c>
      <c r="B141" s="177"/>
      <c r="C141" s="178"/>
      <c r="D141" s="12">
        <v>984</v>
      </c>
      <c r="E141" s="12">
        <v>1003</v>
      </c>
      <c r="F141" s="12"/>
      <c r="G141" s="12"/>
      <c r="H141" s="62">
        <f>H142</f>
        <v>594.1</v>
      </c>
      <c r="I141" s="62">
        <f>I142</f>
        <v>593.9</v>
      </c>
      <c r="J141" s="81">
        <f t="shared" si="29"/>
        <v>99.966335633731688</v>
      </c>
    </row>
    <row r="142" spans="1:10" s="5" customFormat="1" ht="189" customHeight="1" x14ac:dyDescent="0.25">
      <c r="A142" s="105" t="s">
        <v>47</v>
      </c>
      <c r="B142" s="106"/>
      <c r="C142" s="107"/>
      <c r="D142" s="9">
        <v>984</v>
      </c>
      <c r="E142" s="9">
        <v>1003</v>
      </c>
      <c r="F142" s="9">
        <v>5051500</v>
      </c>
      <c r="G142" s="9"/>
      <c r="H142" s="48">
        <f t="shared" ref="H142:I142" si="31">SUM(H143)</f>
        <v>594.1</v>
      </c>
      <c r="I142" s="48">
        <f t="shared" si="31"/>
        <v>593.9</v>
      </c>
      <c r="J142" s="77">
        <f t="shared" si="29"/>
        <v>99.966335633731688</v>
      </c>
    </row>
    <row r="143" spans="1:10" s="5" customFormat="1" ht="33" customHeight="1" x14ac:dyDescent="0.25">
      <c r="A143" s="153" t="s">
        <v>66</v>
      </c>
      <c r="B143" s="180"/>
      <c r="C143" s="181"/>
      <c r="D143" s="6">
        <v>984</v>
      </c>
      <c r="E143" s="6">
        <v>1003</v>
      </c>
      <c r="F143" s="6">
        <v>5051500</v>
      </c>
      <c r="G143" s="7" t="s">
        <v>67</v>
      </c>
      <c r="H143" s="46">
        <v>594.1</v>
      </c>
      <c r="I143" s="46">
        <v>593.9</v>
      </c>
      <c r="J143" s="76">
        <f t="shared" si="29"/>
        <v>99.966335633731688</v>
      </c>
    </row>
    <row r="144" spans="1:10" s="5" customFormat="1" ht="13.5" customHeight="1" x14ac:dyDescent="0.25">
      <c r="A144" s="188" t="s">
        <v>35</v>
      </c>
      <c r="B144" s="189"/>
      <c r="C144" s="190"/>
      <c r="D144" s="12">
        <v>984</v>
      </c>
      <c r="E144" s="12">
        <v>1004</v>
      </c>
      <c r="F144" s="9"/>
      <c r="G144" s="9"/>
      <c r="H144" s="62">
        <f>SUM(H145+H148+H150)</f>
        <v>20904.5</v>
      </c>
      <c r="I144" s="62">
        <f>SUM(I145+I148+I150)</f>
        <v>20426.7</v>
      </c>
      <c r="J144" s="81">
        <f t="shared" si="29"/>
        <v>97.714367719868932</v>
      </c>
    </row>
    <row r="145" spans="1:10" ht="80.25" customHeight="1" x14ac:dyDescent="0.25">
      <c r="A145" s="111" t="s">
        <v>127</v>
      </c>
      <c r="B145" s="112"/>
      <c r="C145" s="113"/>
      <c r="D145" s="9">
        <v>984</v>
      </c>
      <c r="E145" s="9">
        <v>1004</v>
      </c>
      <c r="F145" s="10" t="s">
        <v>124</v>
      </c>
      <c r="G145" s="9"/>
      <c r="H145" s="48">
        <f>SUM(H146+H147)</f>
        <v>4515.1000000000004</v>
      </c>
      <c r="I145" s="48">
        <f>SUM(I146+I147)</f>
        <v>4512</v>
      </c>
      <c r="J145" s="77">
        <f t="shared" si="29"/>
        <v>99.931341498527161</v>
      </c>
    </row>
    <row r="146" spans="1:10" s="5" customFormat="1" ht="128.25" customHeight="1" x14ac:dyDescent="0.25">
      <c r="A146" s="86" t="s">
        <v>153</v>
      </c>
      <c r="B146" s="87"/>
      <c r="C146" s="88"/>
      <c r="D146" s="6">
        <v>984</v>
      </c>
      <c r="E146" s="6">
        <v>1004</v>
      </c>
      <c r="F146" s="10" t="s">
        <v>124</v>
      </c>
      <c r="G146" s="6">
        <v>100</v>
      </c>
      <c r="H146" s="46">
        <v>4209.1000000000004</v>
      </c>
      <c r="I146" s="46">
        <v>4208.3</v>
      </c>
      <c r="J146" s="76">
        <f t="shared" si="29"/>
        <v>99.98099356156898</v>
      </c>
    </row>
    <row r="147" spans="1:10" ht="33.75" customHeight="1" x14ac:dyDescent="0.25">
      <c r="A147" s="86" t="s">
        <v>61</v>
      </c>
      <c r="B147" s="87"/>
      <c r="C147" s="88"/>
      <c r="D147" s="6">
        <v>984</v>
      </c>
      <c r="E147" s="6">
        <v>1004</v>
      </c>
      <c r="F147" s="10" t="s">
        <v>124</v>
      </c>
      <c r="G147" s="6">
        <v>200</v>
      </c>
      <c r="H147" s="46">
        <v>306</v>
      </c>
      <c r="I147" s="46">
        <v>303.7</v>
      </c>
      <c r="J147" s="76">
        <f t="shared" si="29"/>
        <v>99.248366013071887</v>
      </c>
    </row>
    <row r="148" spans="1:10" s="5" customFormat="1" ht="96" customHeight="1" x14ac:dyDescent="0.25">
      <c r="A148" s="187" t="s">
        <v>128</v>
      </c>
      <c r="B148" s="187"/>
      <c r="C148" s="187"/>
      <c r="D148" s="9">
        <v>984</v>
      </c>
      <c r="E148" s="9">
        <v>1004</v>
      </c>
      <c r="F148" s="10" t="s">
        <v>125</v>
      </c>
      <c r="G148" s="9"/>
      <c r="H148" s="48">
        <f>H149</f>
        <v>11188.9</v>
      </c>
      <c r="I148" s="48">
        <f>I149</f>
        <v>10714.2</v>
      </c>
      <c r="J148" s="77">
        <f t="shared" si="29"/>
        <v>95.757402425618253</v>
      </c>
    </row>
    <row r="149" spans="1:10" ht="33" customHeight="1" x14ac:dyDescent="0.25">
      <c r="A149" s="153" t="s">
        <v>66</v>
      </c>
      <c r="B149" s="180"/>
      <c r="C149" s="181"/>
      <c r="D149" s="6">
        <v>984</v>
      </c>
      <c r="E149" s="6">
        <v>1004</v>
      </c>
      <c r="F149" s="10" t="s">
        <v>125</v>
      </c>
      <c r="G149" s="6">
        <v>300</v>
      </c>
      <c r="H149" s="46">
        <v>11188.9</v>
      </c>
      <c r="I149" s="46">
        <v>10714.2</v>
      </c>
      <c r="J149" s="76">
        <f t="shared" si="29"/>
        <v>95.757402425618253</v>
      </c>
    </row>
    <row r="150" spans="1:10" s="5" customFormat="1" ht="80.25" customHeight="1" x14ac:dyDescent="0.25">
      <c r="A150" s="187" t="s">
        <v>129</v>
      </c>
      <c r="B150" s="187"/>
      <c r="C150" s="187"/>
      <c r="D150" s="9">
        <v>984</v>
      </c>
      <c r="E150" s="9">
        <v>1004</v>
      </c>
      <c r="F150" s="10" t="s">
        <v>126</v>
      </c>
      <c r="G150" s="9"/>
      <c r="H150" s="48">
        <f t="shared" ref="H150:I150" si="32">SUM(H151)</f>
        <v>5200.5</v>
      </c>
      <c r="I150" s="48">
        <f t="shared" si="32"/>
        <v>5200.5</v>
      </c>
      <c r="J150" s="77">
        <f t="shared" si="29"/>
        <v>100</v>
      </c>
    </row>
    <row r="151" spans="1:10" s="5" customFormat="1" ht="31.5" customHeight="1" x14ac:dyDescent="0.25">
      <c r="A151" s="153" t="s">
        <v>66</v>
      </c>
      <c r="B151" s="180"/>
      <c r="C151" s="181"/>
      <c r="D151" s="6">
        <v>984</v>
      </c>
      <c r="E151" s="6">
        <v>1004</v>
      </c>
      <c r="F151" s="10" t="s">
        <v>126</v>
      </c>
      <c r="G151" s="6">
        <v>300</v>
      </c>
      <c r="H151" s="46">
        <v>5200.5</v>
      </c>
      <c r="I151" s="46">
        <v>5200.5</v>
      </c>
      <c r="J151" s="76">
        <f t="shared" si="29"/>
        <v>100</v>
      </c>
    </row>
    <row r="152" spans="1:10" ht="18" customHeight="1" x14ac:dyDescent="0.25">
      <c r="A152" s="127" t="s">
        <v>36</v>
      </c>
      <c r="B152" s="127"/>
      <c r="C152" s="127"/>
      <c r="D152" s="2">
        <v>984</v>
      </c>
      <c r="E152" s="3" t="s">
        <v>37</v>
      </c>
      <c r="F152" s="2"/>
      <c r="G152" s="2"/>
      <c r="H152" s="69">
        <f>SUM(H153+H159)</f>
        <v>17723.400000000001</v>
      </c>
      <c r="I152" s="69">
        <f>SUM(I153+I159)</f>
        <v>17723.100000000002</v>
      </c>
      <c r="J152" s="80">
        <f t="shared" si="29"/>
        <v>99.998307322522777</v>
      </c>
    </row>
    <row r="153" spans="1:10" ht="17.25" customHeight="1" x14ac:dyDescent="0.25">
      <c r="A153" s="182" t="s">
        <v>38</v>
      </c>
      <c r="B153" s="183"/>
      <c r="C153" s="184"/>
      <c r="D153" s="12">
        <v>984</v>
      </c>
      <c r="E153" s="13" t="s">
        <v>39</v>
      </c>
      <c r="F153" s="12"/>
      <c r="G153" s="12"/>
      <c r="H153" s="62">
        <f>SUM(H156+H154)</f>
        <v>17154.5</v>
      </c>
      <c r="I153" s="62">
        <f>SUM(I156+I154)</f>
        <v>17154.300000000003</v>
      </c>
      <c r="J153" s="81">
        <f t="shared" si="29"/>
        <v>99.998834125156677</v>
      </c>
    </row>
    <row r="154" spans="1:10" s="8" customFormat="1" ht="108.75" customHeight="1" x14ac:dyDescent="0.25">
      <c r="A154" s="138" t="s">
        <v>130</v>
      </c>
      <c r="B154" s="185"/>
      <c r="C154" s="186"/>
      <c r="D154" s="9">
        <v>984</v>
      </c>
      <c r="E154" s="10" t="s">
        <v>39</v>
      </c>
      <c r="F154" s="9">
        <v>7950026</v>
      </c>
      <c r="G154" s="9"/>
      <c r="H154" s="48">
        <f>H155</f>
        <v>99.9</v>
      </c>
      <c r="I154" s="48">
        <f>I155</f>
        <v>99.9</v>
      </c>
      <c r="J154" s="77">
        <f t="shared" si="29"/>
        <v>100</v>
      </c>
    </row>
    <row r="155" spans="1:10" s="5" customFormat="1" ht="33" customHeight="1" x14ac:dyDescent="0.25">
      <c r="A155" s="86" t="s">
        <v>61</v>
      </c>
      <c r="B155" s="87"/>
      <c r="C155" s="88"/>
      <c r="D155" s="6">
        <v>984</v>
      </c>
      <c r="E155" s="7" t="s">
        <v>39</v>
      </c>
      <c r="F155" s="6">
        <v>7950026</v>
      </c>
      <c r="G155" s="6">
        <v>200</v>
      </c>
      <c r="H155" s="46">
        <v>99.9</v>
      </c>
      <c r="I155" s="46">
        <v>99.9</v>
      </c>
      <c r="J155" s="76">
        <f t="shared" si="29"/>
        <v>100</v>
      </c>
    </row>
    <row r="156" spans="1:10" s="5" customFormat="1" ht="78.75" customHeight="1" x14ac:dyDescent="0.25">
      <c r="A156" s="138" t="s">
        <v>137</v>
      </c>
      <c r="B156" s="198"/>
      <c r="C156" s="199"/>
      <c r="D156" s="9">
        <v>984</v>
      </c>
      <c r="E156" s="10" t="s">
        <v>39</v>
      </c>
      <c r="F156" s="9">
        <v>4871600</v>
      </c>
      <c r="G156" s="9"/>
      <c r="H156" s="48">
        <f>SUM(H157+H158)</f>
        <v>17054.599999999999</v>
      </c>
      <c r="I156" s="48">
        <f>SUM(I157+I158)</f>
        <v>17054.400000000001</v>
      </c>
      <c r="J156" s="77">
        <f t="shared" ref="J156:J170" si="33">SUM(I156/H156)*100</f>
        <v>99.998827295861545</v>
      </c>
    </row>
    <row r="157" spans="1:10" s="5" customFormat="1" ht="125.25" customHeight="1" x14ac:dyDescent="0.25">
      <c r="A157" s="86" t="s">
        <v>153</v>
      </c>
      <c r="B157" s="87"/>
      <c r="C157" s="88"/>
      <c r="D157" s="6">
        <v>984</v>
      </c>
      <c r="E157" s="7" t="s">
        <v>39</v>
      </c>
      <c r="F157" s="6">
        <v>4871600</v>
      </c>
      <c r="G157" s="6">
        <v>100</v>
      </c>
      <c r="H157" s="46">
        <v>6320.7</v>
      </c>
      <c r="I157" s="46">
        <v>6320.7</v>
      </c>
      <c r="J157" s="76">
        <f t="shared" si="33"/>
        <v>100</v>
      </c>
    </row>
    <row r="158" spans="1:10" s="5" customFormat="1" ht="32.25" customHeight="1" x14ac:dyDescent="0.25">
      <c r="A158" s="86" t="s">
        <v>134</v>
      </c>
      <c r="B158" s="87"/>
      <c r="C158" s="88"/>
      <c r="D158" s="6">
        <v>984</v>
      </c>
      <c r="E158" s="7" t="s">
        <v>39</v>
      </c>
      <c r="F158" s="6">
        <v>4871600</v>
      </c>
      <c r="G158" s="6">
        <v>200</v>
      </c>
      <c r="H158" s="46">
        <v>10733.9</v>
      </c>
      <c r="I158" s="46">
        <v>10733.7</v>
      </c>
      <c r="J158" s="76">
        <f t="shared" si="33"/>
        <v>99.998136744333394</v>
      </c>
    </row>
    <row r="159" spans="1:10" ht="35.25" customHeight="1" x14ac:dyDescent="0.25">
      <c r="A159" s="192" t="s">
        <v>58</v>
      </c>
      <c r="B159" s="193"/>
      <c r="C159" s="194"/>
      <c r="D159" s="12">
        <v>984</v>
      </c>
      <c r="E159" s="13" t="s">
        <v>59</v>
      </c>
      <c r="F159" s="12"/>
      <c r="G159" s="12"/>
      <c r="H159" s="62">
        <f>SUM(H160)</f>
        <v>568.9</v>
      </c>
      <c r="I159" s="62">
        <f>SUM(I160)</f>
        <v>568.79999999999995</v>
      </c>
      <c r="J159" s="81">
        <f t="shared" si="33"/>
        <v>99.982422218316046</v>
      </c>
    </row>
    <row r="160" spans="1:10" ht="63" customHeight="1" x14ac:dyDescent="0.25">
      <c r="A160" s="111" t="s">
        <v>120</v>
      </c>
      <c r="B160" s="112"/>
      <c r="C160" s="113"/>
      <c r="D160" s="9">
        <v>984</v>
      </c>
      <c r="E160" s="10" t="s">
        <v>59</v>
      </c>
      <c r="F160" s="9">
        <v>7950022</v>
      </c>
      <c r="G160" s="9"/>
      <c r="H160" s="48">
        <f>SUM(H161:H161)</f>
        <v>568.9</v>
      </c>
      <c r="I160" s="48">
        <f>SUM(I161:I161)</f>
        <v>568.79999999999995</v>
      </c>
      <c r="J160" s="76">
        <f t="shared" si="33"/>
        <v>99.982422218316046</v>
      </c>
    </row>
    <row r="161" spans="1:10" ht="33" customHeight="1" x14ac:dyDescent="0.25">
      <c r="A161" s="86" t="s">
        <v>61</v>
      </c>
      <c r="B161" s="87"/>
      <c r="C161" s="88"/>
      <c r="D161" s="6">
        <v>984</v>
      </c>
      <c r="E161" s="7" t="s">
        <v>59</v>
      </c>
      <c r="F161" s="6">
        <v>7950022</v>
      </c>
      <c r="G161" s="6">
        <v>200</v>
      </c>
      <c r="H161" s="46">
        <v>568.9</v>
      </c>
      <c r="I161" s="46">
        <v>568.79999999999995</v>
      </c>
      <c r="J161" s="76">
        <f t="shared" si="33"/>
        <v>99.982422218316046</v>
      </c>
    </row>
    <row r="162" spans="1:10" ht="15.75" customHeight="1" x14ac:dyDescent="0.25">
      <c r="A162" s="114" t="s">
        <v>40</v>
      </c>
      <c r="B162" s="115"/>
      <c r="C162" s="116"/>
      <c r="D162" s="2">
        <v>984</v>
      </c>
      <c r="E162" s="2">
        <v>1200</v>
      </c>
      <c r="F162" s="2"/>
      <c r="G162" s="2"/>
      <c r="H162" s="69">
        <f>SUM(H163)</f>
        <v>3918.0000000000005</v>
      </c>
      <c r="I162" s="69">
        <f>SUM(I163)</f>
        <v>3917.7000000000003</v>
      </c>
      <c r="J162" s="80">
        <f t="shared" si="33"/>
        <v>99.992343032159255</v>
      </c>
    </row>
    <row r="163" spans="1:10" ht="15" customHeight="1" x14ac:dyDescent="0.25">
      <c r="A163" s="195" t="s">
        <v>41</v>
      </c>
      <c r="B163" s="196"/>
      <c r="C163" s="197"/>
      <c r="D163" s="12">
        <v>984</v>
      </c>
      <c r="E163" s="13" t="s">
        <v>42</v>
      </c>
      <c r="F163" s="12"/>
      <c r="G163" s="9"/>
      <c r="H163" s="62">
        <f>SUM(H164+H166)</f>
        <v>3918.0000000000005</v>
      </c>
      <c r="I163" s="62">
        <f>SUM(I164+I166)</f>
        <v>3917.7000000000003</v>
      </c>
      <c r="J163" s="81">
        <f t="shared" si="33"/>
        <v>99.992343032159255</v>
      </c>
    </row>
    <row r="164" spans="1:10" ht="87.75" customHeight="1" x14ac:dyDescent="0.25">
      <c r="A164" s="111" t="s">
        <v>163</v>
      </c>
      <c r="B164" s="112"/>
      <c r="C164" s="113"/>
      <c r="D164" s="6">
        <v>984</v>
      </c>
      <c r="E164" s="7" t="s">
        <v>42</v>
      </c>
      <c r="F164" s="6">
        <v>4502000</v>
      </c>
      <c r="G164" s="9"/>
      <c r="H164" s="46">
        <f t="shared" ref="H164:I164" si="34">SUM(H165)</f>
        <v>334.3</v>
      </c>
      <c r="I164" s="46">
        <f t="shared" si="34"/>
        <v>334.3</v>
      </c>
      <c r="J164" s="77">
        <f t="shared" si="33"/>
        <v>100</v>
      </c>
    </row>
    <row r="165" spans="1:10" ht="36" customHeight="1" x14ac:dyDescent="0.25">
      <c r="A165" s="86" t="s">
        <v>61</v>
      </c>
      <c r="B165" s="87"/>
      <c r="C165" s="88"/>
      <c r="D165" s="6">
        <v>984</v>
      </c>
      <c r="E165" s="7" t="s">
        <v>42</v>
      </c>
      <c r="F165" s="6">
        <v>4502000</v>
      </c>
      <c r="G165" s="9">
        <v>200</v>
      </c>
      <c r="H165" s="46">
        <v>334.3</v>
      </c>
      <c r="I165" s="46">
        <v>334.3</v>
      </c>
      <c r="J165" s="77">
        <f t="shared" si="33"/>
        <v>100</v>
      </c>
    </row>
    <row r="166" spans="1:10" ht="87.75" customHeight="1" x14ac:dyDescent="0.25">
      <c r="A166" s="111" t="s">
        <v>138</v>
      </c>
      <c r="B166" s="112"/>
      <c r="C166" s="113"/>
      <c r="D166" s="9">
        <v>984</v>
      </c>
      <c r="E166" s="10" t="s">
        <v>42</v>
      </c>
      <c r="F166" s="9">
        <v>4571700</v>
      </c>
      <c r="G166" s="9"/>
      <c r="H166" s="48">
        <f>SUM(H167+H168+H169)</f>
        <v>3583.7000000000003</v>
      </c>
      <c r="I166" s="48">
        <f>SUM(I167+I168+I169)</f>
        <v>3583.4</v>
      </c>
      <c r="J166" s="77">
        <f t="shared" si="33"/>
        <v>99.991628763568372</v>
      </c>
    </row>
    <row r="167" spans="1:10" ht="125.25" customHeight="1" x14ac:dyDescent="0.25">
      <c r="A167" s="86" t="s">
        <v>153</v>
      </c>
      <c r="B167" s="87"/>
      <c r="C167" s="88"/>
      <c r="D167" s="6">
        <v>984</v>
      </c>
      <c r="E167" s="7" t="s">
        <v>42</v>
      </c>
      <c r="F167" s="6">
        <v>4571700</v>
      </c>
      <c r="G167" s="7" t="s">
        <v>65</v>
      </c>
      <c r="H167" s="46">
        <v>2190.4</v>
      </c>
      <c r="I167" s="46">
        <v>2190.4</v>
      </c>
      <c r="J167" s="76">
        <f t="shared" si="33"/>
        <v>100</v>
      </c>
    </row>
    <row r="168" spans="1:10" ht="35.25" customHeight="1" x14ac:dyDescent="0.25">
      <c r="A168" s="86" t="s">
        <v>61</v>
      </c>
      <c r="B168" s="87"/>
      <c r="C168" s="88"/>
      <c r="D168" s="6">
        <v>984</v>
      </c>
      <c r="E168" s="7" t="s">
        <v>42</v>
      </c>
      <c r="F168" s="6">
        <v>4571700</v>
      </c>
      <c r="G168" s="7" t="s">
        <v>62</v>
      </c>
      <c r="H168" s="46">
        <v>1388.2</v>
      </c>
      <c r="I168" s="46">
        <v>1388</v>
      </c>
      <c r="J168" s="76">
        <f t="shared" si="33"/>
        <v>99.985592854055611</v>
      </c>
    </row>
    <row r="169" spans="1:10" ht="16.5" customHeight="1" x14ac:dyDescent="0.25">
      <c r="A169" s="86" t="s">
        <v>60</v>
      </c>
      <c r="B169" s="141"/>
      <c r="C169" s="142"/>
      <c r="D169" s="6">
        <v>984</v>
      </c>
      <c r="E169" s="7" t="s">
        <v>42</v>
      </c>
      <c r="F169" s="6">
        <v>4571700</v>
      </c>
      <c r="G169" s="7" t="s">
        <v>64</v>
      </c>
      <c r="H169" s="46">
        <v>5.0999999999999996</v>
      </c>
      <c r="I169" s="46">
        <v>5</v>
      </c>
      <c r="J169" s="76">
        <f t="shared" si="33"/>
        <v>98.039215686274517</v>
      </c>
    </row>
    <row r="170" spans="1:10" ht="15" customHeight="1" x14ac:dyDescent="0.25">
      <c r="A170" s="179"/>
      <c r="B170" s="179"/>
      <c r="C170" s="179"/>
      <c r="D170" s="179"/>
      <c r="E170" s="179"/>
      <c r="F170" s="179"/>
      <c r="G170" s="179"/>
      <c r="H170" s="69">
        <f>SUM(H9+H20)</f>
        <v>330064.19999999995</v>
      </c>
      <c r="I170" s="69">
        <f>SUM(I9+I20)</f>
        <v>318116.99999999994</v>
      </c>
      <c r="J170" s="80">
        <f t="shared" si="33"/>
        <v>96.380340551928995</v>
      </c>
    </row>
    <row r="171" spans="1:10" x14ac:dyDescent="0.25">
      <c r="A171" s="60"/>
      <c r="B171" s="60"/>
    </row>
    <row r="172" spans="1:10" ht="15" customHeight="1" x14ac:dyDescent="0.25">
      <c r="A172" s="191"/>
      <c r="B172" s="191"/>
      <c r="C172" s="191"/>
      <c r="D172" s="191"/>
      <c r="E172" s="191"/>
      <c r="F172" s="191"/>
      <c r="G172" s="191"/>
      <c r="H172" s="191"/>
    </row>
    <row r="173" spans="1:10" x14ac:dyDescent="0.25">
      <c r="A173" s="60"/>
      <c r="B173" s="60"/>
    </row>
    <row r="174" spans="1:10" x14ac:dyDescent="0.25">
      <c r="A174" s="75"/>
      <c r="B174" s="75"/>
      <c r="C174" s="75"/>
      <c r="D174" s="75"/>
      <c r="E174" s="75"/>
      <c r="F174" s="75"/>
      <c r="G174" s="75"/>
    </row>
    <row r="175" spans="1:10" x14ac:dyDescent="0.25">
      <c r="A175" s="60"/>
      <c r="B175" s="60"/>
    </row>
    <row r="176" spans="1:10" x14ac:dyDescent="0.25">
      <c r="A176" s="60"/>
      <c r="B176" s="60"/>
      <c r="C176" s="58"/>
    </row>
    <row r="177" spans="1:3" x14ac:dyDescent="0.25">
      <c r="A177" s="60"/>
      <c r="B177" s="60"/>
      <c r="C177" s="59"/>
    </row>
    <row r="178" spans="1:3" x14ac:dyDescent="0.25">
      <c r="A178" s="60"/>
      <c r="B178" s="60"/>
      <c r="C178" s="59"/>
    </row>
    <row r="179" spans="1:3" x14ac:dyDescent="0.25">
      <c r="A179" s="60"/>
      <c r="B179" s="60"/>
      <c r="C179" s="59"/>
    </row>
    <row r="180" spans="1:3" x14ac:dyDescent="0.25">
      <c r="A180" s="60"/>
      <c r="B180" s="60"/>
    </row>
    <row r="181" spans="1:3" x14ac:dyDescent="0.25">
      <c r="A181" s="60"/>
      <c r="B181" s="60"/>
    </row>
    <row r="182" spans="1:3" x14ac:dyDescent="0.25">
      <c r="A182" s="60"/>
      <c r="B182" s="60"/>
    </row>
    <row r="183" spans="1:3" x14ac:dyDescent="0.25">
      <c r="A183" s="60"/>
      <c r="B183" s="60"/>
    </row>
    <row r="184" spans="1:3" x14ac:dyDescent="0.25">
      <c r="A184" s="60"/>
      <c r="B184" s="60"/>
    </row>
    <row r="185" spans="1:3" x14ac:dyDescent="0.25">
      <c r="A185" s="60"/>
      <c r="B185" s="60"/>
    </row>
    <row r="186" spans="1:3" x14ac:dyDescent="0.25">
      <c r="A186" s="60"/>
      <c r="B186" s="60"/>
    </row>
  </sheetData>
  <mergeCells count="173">
    <mergeCell ref="I6:J6"/>
    <mergeCell ref="C1:J1"/>
    <mergeCell ref="D2:J2"/>
    <mergeCell ref="A3:J3"/>
    <mergeCell ref="A4:J4"/>
    <mergeCell ref="A5:J5"/>
    <mergeCell ref="A104:C104"/>
    <mergeCell ref="A118:C118"/>
    <mergeCell ref="A119:C119"/>
    <mergeCell ref="A110:C110"/>
    <mergeCell ref="A111:C111"/>
    <mergeCell ref="A112:C112"/>
    <mergeCell ref="A113:C113"/>
    <mergeCell ref="A107:C107"/>
    <mergeCell ref="A106:C106"/>
    <mergeCell ref="A172:H172"/>
    <mergeCell ref="A78:C78"/>
    <mergeCell ref="A159:C159"/>
    <mergeCell ref="A160:C160"/>
    <mergeCell ref="A161:C161"/>
    <mergeCell ref="A163:C163"/>
    <mergeCell ref="A168:C168"/>
    <mergeCell ref="A164:C164"/>
    <mergeCell ref="A165:C165"/>
    <mergeCell ref="A152:C152"/>
    <mergeCell ref="A156:C156"/>
    <mergeCell ref="A157:C157"/>
    <mergeCell ref="A148:C148"/>
    <mergeCell ref="A149:C149"/>
    <mergeCell ref="A147:C147"/>
    <mergeCell ref="A137:C137"/>
    <mergeCell ref="A117:C117"/>
    <mergeCell ref="A116:C116"/>
    <mergeCell ref="A140:C140"/>
    <mergeCell ref="A124:C124"/>
    <mergeCell ref="A120:C120"/>
    <mergeCell ref="A123:C123"/>
    <mergeCell ref="A121:C121"/>
    <mergeCell ref="A122:C122"/>
    <mergeCell ref="A170:G170"/>
    <mergeCell ref="A169:C169"/>
    <mergeCell ref="A167:C167"/>
    <mergeCell ref="A143:C143"/>
    <mergeCell ref="A166:C166"/>
    <mergeCell ref="A162:C162"/>
    <mergeCell ref="A158:C158"/>
    <mergeCell ref="A153:C153"/>
    <mergeCell ref="A154:C154"/>
    <mergeCell ref="A151:C151"/>
    <mergeCell ref="A155:C155"/>
    <mergeCell ref="A145:C145"/>
    <mergeCell ref="A146:C146"/>
    <mergeCell ref="A150:C150"/>
    <mergeCell ref="A144:C144"/>
    <mergeCell ref="A142:C142"/>
    <mergeCell ref="A141:C141"/>
    <mergeCell ref="A138:C138"/>
    <mergeCell ref="A136:C136"/>
    <mergeCell ref="A139:C139"/>
    <mergeCell ref="A126:C126"/>
    <mergeCell ref="A133:C133"/>
    <mergeCell ref="A115:C115"/>
    <mergeCell ref="A114:C114"/>
    <mergeCell ref="A135:C135"/>
    <mergeCell ref="A134:C134"/>
    <mergeCell ref="A128:C128"/>
    <mergeCell ref="A129:C129"/>
    <mergeCell ref="A131:C131"/>
    <mergeCell ref="A130:C130"/>
    <mergeCell ref="A132:C132"/>
    <mergeCell ref="A125:C125"/>
    <mergeCell ref="A127:C127"/>
    <mergeCell ref="A91:C91"/>
    <mergeCell ref="A108:C108"/>
    <mergeCell ref="A109:C109"/>
    <mergeCell ref="A88:C88"/>
    <mergeCell ref="A98:C98"/>
    <mergeCell ref="A97:C97"/>
    <mergeCell ref="A105:C105"/>
    <mergeCell ref="A101:C101"/>
    <mergeCell ref="A100:C100"/>
    <mergeCell ref="A99:C99"/>
    <mergeCell ref="A89:C89"/>
    <mergeCell ref="A103:C103"/>
    <mergeCell ref="A102:C102"/>
    <mergeCell ref="A95:C95"/>
    <mergeCell ref="A96:C96"/>
    <mergeCell ref="A93:C93"/>
    <mergeCell ref="A94:C94"/>
    <mergeCell ref="A84:C84"/>
    <mergeCell ref="A82:C82"/>
    <mergeCell ref="A83:C83"/>
    <mergeCell ref="A90:C90"/>
    <mergeCell ref="A92:C92"/>
    <mergeCell ref="A50:C50"/>
    <mergeCell ref="A51:C51"/>
    <mergeCell ref="A59:C59"/>
    <mergeCell ref="A76:C76"/>
    <mergeCell ref="A87:C87"/>
    <mergeCell ref="A80:C80"/>
    <mergeCell ref="A86:C86"/>
    <mergeCell ref="A66:C66"/>
    <mergeCell ref="A68:C68"/>
    <mergeCell ref="A67:C67"/>
    <mergeCell ref="A75:C75"/>
    <mergeCell ref="A74:C74"/>
    <mergeCell ref="A81:C81"/>
    <mergeCell ref="A77:C77"/>
    <mergeCell ref="A79:C79"/>
    <mergeCell ref="A85:C85"/>
    <mergeCell ref="A73:C73"/>
    <mergeCell ref="A69:C69"/>
    <mergeCell ref="A70:C70"/>
    <mergeCell ref="A35:C35"/>
    <mergeCell ref="A32:C32"/>
    <mergeCell ref="A33:C33"/>
    <mergeCell ref="A36:C36"/>
    <mergeCell ref="A37:C37"/>
    <mergeCell ref="A41:C41"/>
    <mergeCell ref="A49:C49"/>
    <mergeCell ref="A63:C63"/>
    <mergeCell ref="A54:C54"/>
    <mergeCell ref="A52:C52"/>
    <mergeCell ref="A46:C46"/>
    <mergeCell ref="A53:C53"/>
    <mergeCell ref="A34:C34"/>
    <mergeCell ref="A57:C57"/>
    <mergeCell ref="A60:C60"/>
    <mergeCell ref="A61:C61"/>
    <mergeCell ref="A58:C58"/>
    <mergeCell ref="A39:C39"/>
    <mergeCell ref="A40:C40"/>
    <mergeCell ref="A42:C42"/>
    <mergeCell ref="A43:C43"/>
    <mergeCell ref="A44:C44"/>
    <mergeCell ref="A45:C45"/>
    <mergeCell ref="A13:C13"/>
    <mergeCell ref="A17:C17"/>
    <mergeCell ref="A18:C18"/>
    <mergeCell ref="A19:C19"/>
    <mergeCell ref="H7:H8"/>
    <mergeCell ref="A15:C15"/>
    <mergeCell ref="A16:C16"/>
    <mergeCell ref="A11:C11"/>
    <mergeCell ref="A12:C12"/>
    <mergeCell ref="A14:C14"/>
    <mergeCell ref="A9:C9"/>
    <mergeCell ref="A7:C8"/>
    <mergeCell ref="A10:C10"/>
    <mergeCell ref="A72:C72"/>
    <mergeCell ref="A71:C71"/>
    <mergeCell ref="A64:C64"/>
    <mergeCell ref="A62:C62"/>
    <mergeCell ref="A65:C65"/>
    <mergeCell ref="A55:C55"/>
    <mergeCell ref="I7:I8"/>
    <mergeCell ref="J7:J8"/>
    <mergeCell ref="A47:C47"/>
    <mergeCell ref="A48:C48"/>
    <mergeCell ref="A31:C31"/>
    <mergeCell ref="A30:C30"/>
    <mergeCell ref="A28:C28"/>
    <mergeCell ref="A29:C29"/>
    <mergeCell ref="A56:C56"/>
    <mergeCell ref="A26:C26"/>
    <mergeCell ref="A27:C27"/>
    <mergeCell ref="A21:C21"/>
    <mergeCell ref="A22:C22"/>
    <mergeCell ref="A20:C20"/>
    <mergeCell ref="A23:C23"/>
    <mergeCell ref="A25:C25"/>
    <mergeCell ref="A24:C24"/>
    <mergeCell ref="A38:C38"/>
  </mergeCells>
  <phoneticPr fontId="0" type="noConversion"/>
  <pageMargins left="0.39370078740157483" right="0.19685039370078741" top="0.39370078740157483" bottom="0.19685039370078741" header="0.11811023622047245" footer="0.11811023622047245"/>
  <pageSetup paperSize="9" scale="93" fitToHeight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2016-03-14T11:23:58Z</cp:lastPrinted>
  <dcterms:created xsi:type="dcterms:W3CDTF">2011-06-28T07:51:13Z</dcterms:created>
  <dcterms:modified xsi:type="dcterms:W3CDTF">2016-04-29T12:39:05Z</dcterms:modified>
</cp:coreProperties>
</file>